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8850" activeTab="0"/>
  </bookViews>
  <sheets>
    <sheet name="MRFP General Srv" sheetId="1" r:id="rId1"/>
    <sheet name="MRFP NEG Irma Srv" sheetId="2" r:id="rId2"/>
    <sheet name="MRFP NEG Recovery Srv" sheetId="3" r:id="rId3"/>
    <sheet name="MRFP NEG Dorian Srv" sheetId="4" r:id="rId4"/>
    <sheet name="MRFP COVID-19 Srv" sheetId="5" r:id="rId5"/>
    <sheet name="MRFP Rebuild FL Srv" sheetId="6" r:id="rId6"/>
    <sheet name="Withheld Amts General Srv" sheetId="7" r:id="rId7"/>
    <sheet name="Withheld Amts NEG Irma Srv" sheetId="8" r:id="rId8"/>
    <sheet name="Withheld Amts NEG Recovery Srv" sheetId="9" r:id="rId9"/>
    <sheet name="Withheld Amts NEG Dorian Srv" sheetId="10" r:id="rId10"/>
    <sheet name="Withheld Amts COVID-19 Srv" sheetId="11" r:id="rId11"/>
    <sheet name="Withheld Amts Rebuild FL Srv" sheetId="12" r:id="rId12"/>
  </sheets>
  <definedNames/>
  <calcPr fullCalcOnLoad="1"/>
</workbook>
</file>

<file path=xl/sharedStrings.xml><?xml version="1.0" encoding="utf-8"?>
<sst xmlns="http://schemas.openxmlformats.org/spreadsheetml/2006/main" count="534" uniqueCount="92">
  <si>
    <t>BREVARD WORKFORCE DEVELOPMENT BOARD - MONTHLY REQUEST FOR PAYMENT</t>
  </si>
  <si>
    <t>Contractor Name and Address:</t>
  </si>
  <si>
    <t>Contract Number:</t>
  </si>
  <si>
    <t>Contract Term:</t>
  </si>
  <si>
    <t>Report Number:</t>
  </si>
  <si>
    <t>Month Ending:</t>
  </si>
  <si>
    <t>Budget</t>
  </si>
  <si>
    <t>Previous</t>
  </si>
  <si>
    <t>Cost Categories</t>
  </si>
  <si>
    <t>Certification</t>
  </si>
  <si>
    <t>Signed</t>
  </si>
  <si>
    <t>Date</t>
  </si>
  <si>
    <t>BWDB Approved for Payment by:</t>
  </si>
  <si>
    <t>Total</t>
  </si>
  <si>
    <t>Palm Bay</t>
  </si>
  <si>
    <t>Titusville</t>
  </si>
  <si>
    <t>Quarter Ending:</t>
  </si>
  <si>
    <t>_____________________________________________</t>
  </si>
  <si>
    <t>CONTRACT TOTALS</t>
  </si>
  <si>
    <t>Staff Development</t>
  </si>
  <si>
    <t>Staff Travel</t>
  </si>
  <si>
    <t>Office Costs</t>
  </si>
  <si>
    <t>TOTAL COSTS</t>
  </si>
  <si>
    <t>Finance Director</t>
  </si>
  <si>
    <t>______________________________</t>
  </si>
  <si>
    <t xml:space="preserve"> Year-To-Date </t>
  </si>
  <si>
    <t>Year-To-Date</t>
  </si>
  <si>
    <t xml:space="preserve"> Performance </t>
  </si>
  <si>
    <t>Monitoring</t>
  </si>
  <si>
    <t xml:space="preserve">Payments </t>
  </si>
  <si>
    <t xml:space="preserve"> Budget </t>
  </si>
  <si>
    <t xml:space="preserve"> Payments </t>
  </si>
  <si>
    <t>Payments</t>
  </si>
  <si>
    <t>This Request</t>
  </si>
  <si>
    <t>BREVARD WORKFORCE DEVELOPMENT BOARD - QUARTERLY REQUEST FOR WITHHELD AMOUNTS</t>
  </si>
  <si>
    <t>Withheld</t>
  </si>
  <si>
    <t>Amounts</t>
  </si>
  <si>
    <t xml:space="preserve">New YTD </t>
  </si>
  <si>
    <t>Current Month</t>
  </si>
  <si>
    <t>Less: Prior YTD</t>
  </si>
  <si>
    <t>TOTAL CASH DISBURSEMENTS</t>
  </si>
  <si>
    <t>REIMBURSABLE CASH DISBURSEMENTS</t>
  </si>
  <si>
    <t>Total Request</t>
  </si>
  <si>
    <t>New YTD</t>
  </si>
  <si>
    <t>Salaries</t>
  </si>
  <si>
    <t>Fringe Benefits</t>
  </si>
  <si>
    <t>Total Payment Amount Requested:</t>
  </si>
  <si>
    <t>Prior YTD</t>
  </si>
  <si>
    <t>Column Descriptions</t>
  </si>
  <si>
    <t xml:space="preserve"> #1    Budget = Total contract line-item budget per Attachment C.</t>
  </si>
  <si>
    <t xml:space="preserve"> #2    New YTD = Total general ledger cost recorded to date.</t>
  </si>
  <si>
    <t xml:space="preserve"> #3    Prior YTD = New YTD entries from previous monthly report.</t>
  </si>
  <si>
    <t xml:space="preserve"> #4    Current Month = New YTD column less Prior YTD column.</t>
  </si>
  <si>
    <t>GENERAL SERVICES</t>
  </si>
  <si>
    <t>Professional Fees</t>
  </si>
  <si>
    <t>Rockledge</t>
  </si>
  <si>
    <t>Accelerated</t>
  </si>
  <si>
    <t>Adult Training</t>
  </si>
  <si>
    <t>DW Training</t>
  </si>
  <si>
    <t xml:space="preserve"> #5    Budget = Cost reimbursable portion of contract budget. </t>
  </si>
  <si>
    <t xml:space="preserve"> #6    Prior YTD = New YTD entries from previous monthly report.</t>
  </si>
  <si>
    <t xml:space="preserve"> #7,8,9 = Current month reimbursable costs for each location.</t>
  </si>
  <si>
    <t xml:space="preserve"> #10  Total Request = Sum of reimbursable costs for all locations.</t>
  </si>
  <si>
    <t xml:space="preserve"> #11  New YTD = Prior YTD column plus Total Request column.</t>
  </si>
  <si>
    <t>DEO Travel</t>
  </si>
  <si>
    <t>President</t>
  </si>
  <si>
    <t>Indirect Costs</t>
  </si>
  <si>
    <t>Youth W/E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</si>
  <si>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</si>
  <si>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 _________________________________________________________</t>
  </si>
  <si>
    <t>________________________________________</t>
  </si>
  <si>
    <t xml:space="preserve">    #1    Budget = Total contract line-item budget per Attachment C.</t>
  </si>
  <si>
    <t xml:space="preserve">    #2    New YTD = Total general ledger cost recorded to date.</t>
  </si>
  <si>
    <t xml:space="preserve">    #3    Prior YTD = New YTD entries from previous monthly report.</t>
  </si>
  <si>
    <t xml:space="preserve">    #4    Current Month = New YTD column less Prior YTD column.</t>
  </si>
  <si>
    <t xml:space="preserve">    #5    Budget = Cost reimbursable portion of contract budget. </t>
  </si>
  <si>
    <t xml:space="preserve">    #6    Prior YTD = New YTD entries from previous monthly report.</t>
  </si>
  <si>
    <t xml:space="preserve">    #7,8,9 = Current month reimbursable costs for each location.</t>
  </si>
  <si>
    <t xml:space="preserve">    #10  Total Request = Sum of reimbursable costs for all locations.</t>
  </si>
  <si>
    <t xml:space="preserve">    #11  New YTD = Prior YTD column plus Total Request column.</t>
  </si>
  <si>
    <t>C2 Global Professional Services LLC</t>
  </si>
  <si>
    <t>5620 Oak Boulevard</t>
  </si>
  <si>
    <t>Austin, TX  78735</t>
  </si>
  <si>
    <t>Incentive Fee</t>
  </si>
  <si>
    <t>NEG IRMA SERVICES</t>
  </si>
  <si>
    <t>NEG RECOVERY SERVICES</t>
  </si>
  <si>
    <t>NEG DORIAN SERVICES</t>
  </si>
  <si>
    <t>COVID-19 SERVICES</t>
  </si>
  <si>
    <t>REBUILD FLORIDA SERVICES</t>
  </si>
  <si>
    <t>YTD ITA STAFF COSTS</t>
  </si>
  <si>
    <t xml:space="preserve">    #12,13,14  YTD ITA = ITA staff costs included in New YTD column. </t>
  </si>
  <si>
    <t>CSB20-600-002 (Mod 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</si>
</sst>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0.000%"/>
  </numFmts>
  <fonts count="44">
    <font>
      <sz val="10"/>
      <name val="Arial"/>
      <family val="0"/>
    </font>
    <font>
      <b/>
      <sz val="10"/>
      <name val="Arial"/>
      <family val="2"/>
    </font>
    <font>
      <b/>
      <sz val="8"/>
      <name val="Arial"/>
      <family val="2"/>
    </font>
    <font>
      <b/>
      <sz val="9"/>
      <name val="Arial"/>
      <family val="2"/>
    </font>
    <font>
      <sz val="9"/>
      <name val="Arial"/>
      <family val="2"/>
    </font>
    <font>
      <sz val="8"/>
      <name val="Arial"/>
      <family val="2"/>
    </font>
    <font>
      <sz val="7"/>
      <name val="Arial"/>
      <family val="2"/>
    </font>
    <font>
      <u val="single"/>
      <sz val="10"/>
      <color indexed="12"/>
      <name val="Arial"/>
      <family val="2"/>
    </font>
    <font>
      <u val="single"/>
      <sz val="10"/>
      <color indexed="36"/>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thin"/>
      <top style="thick"/>
      <bottom>
        <color indexed="63"/>
      </bottom>
    </border>
    <border>
      <left style="thin"/>
      <right>
        <color indexed="63"/>
      </right>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style="thick"/>
      <top style="medium"/>
      <bottom style="thick"/>
    </border>
    <border>
      <left style="medium"/>
      <right>
        <color indexed="63"/>
      </right>
      <top>
        <color indexed="63"/>
      </top>
      <bottom style="thin"/>
    </border>
    <border>
      <left>
        <color indexed="63"/>
      </left>
      <right style="thin"/>
      <top>
        <color indexed="63"/>
      </top>
      <bottom style="thick"/>
    </border>
    <border>
      <left style="thin"/>
      <right>
        <color indexed="63"/>
      </right>
      <top>
        <color indexed="63"/>
      </top>
      <bottom style="thick"/>
    </border>
    <border>
      <left style="thick"/>
      <right style="thick"/>
      <top>
        <color indexed="63"/>
      </top>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thick"/>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thick"/>
      <bottom>
        <color indexed="63"/>
      </bottom>
    </border>
    <border>
      <left style="medium"/>
      <right>
        <color indexed="63"/>
      </right>
      <top>
        <color indexed="63"/>
      </top>
      <bottom style="thick"/>
    </border>
    <border>
      <left style="medium"/>
      <right>
        <color indexed="63"/>
      </right>
      <top style="thin"/>
      <bottom>
        <color indexed="63"/>
      </bottom>
    </border>
    <border>
      <left style="thick"/>
      <right>
        <color indexed="63"/>
      </right>
      <top style="thin"/>
      <bottom style="thin"/>
    </border>
    <border>
      <left style="thick"/>
      <right>
        <color indexed="63"/>
      </right>
      <top style="thin"/>
      <bottom>
        <color indexed="63"/>
      </bottom>
    </border>
    <border>
      <left style="thick"/>
      <right>
        <color indexed="63"/>
      </right>
      <top style="medium"/>
      <bottom style="thick"/>
    </border>
    <border>
      <left style="thin"/>
      <right style="thick"/>
      <top style="medium"/>
      <bottom style="medium"/>
    </border>
    <border>
      <left style="thick"/>
      <right>
        <color indexed="63"/>
      </right>
      <top>
        <color indexed="63"/>
      </top>
      <bottom style="thin"/>
    </border>
    <border>
      <left style="thick"/>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ck"/>
      <right style="thick"/>
      <top style="medium"/>
      <bottom style="medium"/>
    </border>
    <border>
      <left>
        <color indexed="63"/>
      </left>
      <right style="thick"/>
      <top style="medium"/>
      <bottom style="medium"/>
    </border>
    <border>
      <left>
        <color indexed="63"/>
      </left>
      <right style="thick"/>
      <top>
        <color indexed="63"/>
      </top>
      <bottom style="thin"/>
    </border>
    <border>
      <left>
        <color indexed="63"/>
      </left>
      <right style="thick"/>
      <top style="thin"/>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style="thick"/>
      <right style="medium"/>
      <top style="medium"/>
      <bottom style="thick"/>
    </border>
    <border>
      <left style="thick"/>
      <right style="medium"/>
      <top>
        <color indexed="63"/>
      </top>
      <bottom style="thin"/>
    </border>
    <border>
      <left style="thick"/>
      <right style="medium"/>
      <top style="thin"/>
      <bottom style="thin"/>
    </border>
    <border>
      <left style="thick"/>
      <right style="medium"/>
      <top style="thin"/>
      <bottom style="medium"/>
    </border>
    <border>
      <left style="medium"/>
      <right style="medium"/>
      <top style="medium"/>
      <bottom style="medium"/>
    </border>
    <border>
      <left style="medium"/>
      <right style="thin"/>
      <top>
        <color indexed="63"/>
      </top>
      <bottom style="thin"/>
    </border>
    <border>
      <left style="thin"/>
      <right style="thick"/>
      <top>
        <color indexed="63"/>
      </top>
      <bottom style="thin"/>
    </border>
    <border>
      <left style="medium"/>
      <right style="thin"/>
      <top style="thin"/>
      <bottom style="thin"/>
    </border>
    <border>
      <left>
        <color indexed="63"/>
      </left>
      <right style="thin"/>
      <top style="thin"/>
      <bottom style="thin"/>
    </border>
    <border>
      <left style="thin"/>
      <right style="thick"/>
      <top style="thin"/>
      <bottom style="thin"/>
    </border>
    <border>
      <left style="medium"/>
      <right style="thin"/>
      <top style="thin"/>
      <bottom>
        <color indexed="63"/>
      </bottom>
    </border>
    <border>
      <left style="thin"/>
      <right style="thick"/>
      <top style="thin"/>
      <bottom>
        <color indexed="63"/>
      </bottom>
    </border>
    <border>
      <left style="medium"/>
      <right style="thin"/>
      <top style="medium"/>
      <bottom style="thick"/>
    </border>
    <border>
      <left>
        <color indexed="63"/>
      </left>
      <right style="thin"/>
      <top style="medium"/>
      <bottom style="thick"/>
    </border>
    <border>
      <left style="thin"/>
      <right style="thick"/>
      <top style="medium"/>
      <bottom style="thick"/>
    </border>
    <border>
      <left style="medium"/>
      <right style="medium"/>
      <top style="thin"/>
      <bottom style="medium"/>
    </border>
    <border>
      <left>
        <color indexed="63"/>
      </left>
      <right style="thin"/>
      <top style="thin"/>
      <bottom style="medium"/>
    </border>
    <border>
      <left style="thin"/>
      <right style="thin"/>
      <top style="thin"/>
      <bottom style="medium"/>
    </border>
    <border>
      <left style="thick"/>
      <right style="thick"/>
      <top style="thin"/>
      <bottom>
        <color indexed="63"/>
      </bottom>
    </border>
    <border>
      <left>
        <color indexed="63"/>
      </left>
      <right style="thick"/>
      <top style="thin"/>
      <bottom>
        <color indexed="63"/>
      </bottom>
    </border>
    <border>
      <left style="medium"/>
      <right style="medium"/>
      <top style="medium"/>
      <bottom style="thick"/>
    </border>
    <border>
      <left style="medium"/>
      <right>
        <color indexed="63"/>
      </right>
      <top style="medium"/>
      <bottom style="thick"/>
    </border>
    <border>
      <left>
        <color indexed="63"/>
      </left>
      <right style="medium"/>
      <top style="medium"/>
      <bottom style="thick"/>
    </border>
    <border>
      <left style="thin"/>
      <right style="thin"/>
      <top style="medium"/>
      <bottom style="thick"/>
    </border>
    <border>
      <left style="medium"/>
      <right style="thick"/>
      <top style="medium"/>
      <bottom style="thick"/>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style="medium"/>
      <right style="thin"/>
      <top style="thick"/>
      <bottom style="thin"/>
    </border>
    <border>
      <left style="thin"/>
      <right>
        <color indexed="63"/>
      </right>
      <top style="thin"/>
      <bottom style="medium"/>
    </border>
    <border>
      <left style="thin"/>
      <right style="thin"/>
      <top style="medium"/>
      <bottom style="thin"/>
    </border>
    <border>
      <left style="thin"/>
      <right style="thick"/>
      <top style="medium"/>
      <bottom style="thin"/>
    </border>
    <border>
      <left style="thick"/>
      <right style="thin"/>
      <top style="medium"/>
      <bottom style="medium"/>
    </border>
    <border>
      <left style="thick"/>
      <right style="medium"/>
      <top style="medium"/>
      <bottom style="thin"/>
    </border>
    <border>
      <left style="thick"/>
      <right style="thin"/>
      <top style="thin"/>
      <bottom>
        <color indexed="63"/>
      </bottom>
    </border>
    <border>
      <left style="thick"/>
      <right style="thin"/>
      <top>
        <color indexed="63"/>
      </top>
      <bottom style="thin"/>
    </border>
    <border>
      <left style="thin"/>
      <right>
        <color indexed="63"/>
      </right>
      <top style="medium"/>
      <bottom style="thick"/>
    </border>
    <border>
      <left style="thick"/>
      <right style="thin"/>
      <top style="medium"/>
      <bottom style="thick"/>
    </border>
    <border>
      <left>
        <color indexed="63"/>
      </left>
      <right style="thick"/>
      <top style="thick"/>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7">
    <xf numFmtId="0" fontId="0" fillId="0" borderId="0" xfId="0" applyAlignment="1">
      <alignment/>
    </xf>
    <xf numFmtId="0" fontId="3"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0" xfId="0" applyFont="1" applyBorder="1" applyAlignment="1">
      <alignment/>
    </xf>
    <xf numFmtId="0" fontId="4" fillId="0" borderId="16" xfId="0" applyFont="1" applyBorder="1" applyAlignment="1">
      <alignment/>
    </xf>
    <xf numFmtId="0" fontId="0" fillId="0" borderId="10" xfId="0" applyBorder="1" applyAlignment="1">
      <alignment/>
    </xf>
    <xf numFmtId="0" fontId="3" fillId="0" borderId="10" xfId="0" applyFont="1" applyBorder="1" applyAlignment="1">
      <alignment horizontal="left"/>
    </xf>
    <xf numFmtId="0" fontId="3" fillId="0" borderId="13" xfId="0" applyFont="1" applyBorder="1" applyAlignment="1">
      <alignment horizontal="left"/>
    </xf>
    <xf numFmtId="0" fontId="3" fillId="0" borderId="15" xfId="0" applyFont="1" applyBorder="1" applyAlignment="1">
      <alignment horizontal="left"/>
    </xf>
    <xf numFmtId="167" fontId="1" fillId="0" borderId="0" xfId="42" applyNumberFormat="1" applyFont="1" applyAlignment="1">
      <alignment/>
    </xf>
    <xf numFmtId="167" fontId="1" fillId="0" borderId="0" xfId="42" applyNumberFormat="1" applyFont="1" applyBorder="1" applyAlignment="1">
      <alignment/>
    </xf>
    <xf numFmtId="167" fontId="1" fillId="0" borderId="17" xfId="42" applyNumberFormat="1" applyFont="1" applyBorder="1" applyAlignment="1">
      <alignment/>
    </xf>
    <xf numFmtId="0" fontId="5" fillId="0" borderId="15" xfId="0" applyFont="1" applyBorder="1" applyAlignment="1">
      <alignment/>
    </xf>
    <xf numFmtId="0" fontId="0" fillId="0" borderId="0" xfId="0" applyBorder="1" applyAlignment="1">
      <alignment/>
    </xf>
    <xf numFmtId="0" fontId="5" fillId="0" borderId="16" xfId="0" applyFont="1" applyBorder="1" applyAlignment="1">
      <alignment horizontal="right"/>
    </xf>
    <xf numFmtId="0" fontId="3" fillId="0" borderId="0" xfId="0" applyFont="1" applyBorder="1" applyAlignment="1">
      <alignment/>
    </xf>
    <xf numFmtId="167" fontId="3" fillId="0" borderId="0" xfId="42" applyNumberFormat="1" applyFont="1" applyBorder="1" applyAlignment="1">
      <alignment/>
    </xf>
    <xf numFmtId="15" fontId="4" fillId="0" borderId="0" xfId="0" applyNumberFormat="1" applyFont="1" applyBorder="1" applyAlignment="1">
      <alignment horizontal="center"/>
    </xf>
    <xf numFmtId="0" fontId="3" fillId="0" borderId="0" xfId="0" applyFont="1" applyBorder="1" applyAlignment="1">
      <alignment horizontal="left"/>
    </xf>
    <xf numFmtId="0" fontId="1" fillId="0" borderId="0" xfId="0" applyFont="1" applyAlignment="1">
      <alignment/>
    </xf>
    <xf numFmtId="0" fontId="1" fillId="0" borderId="11" xfId="0" applyFont="1" applyBorder="1" applyAlignment="1">
      <alignment/>
    </xf>
    <xf numFmtId="0" fontId="1" fillId="0" borderId="0" xfId="0" applyFont="1" applyBorder="1" applyAlignment="1">
      <alignment/>
    </xf>
    <xf numFmtId="167" fontId="1" fillId="0" borderId="11" xfId="42" applyNumberFormat="1" applyFont="1" applyBorder="1" applyAlignment="1">
      <alignment/>
    </xf>
    <xf numFmtId="167" fontId="1" fillId="0" borderId="16" xfId="42" applyNumberFormat="1" applyFont="1" applyBorder="1" applyAlignment="1">
      <alignment/>
    </xf>
    <xf numFmtId="0" fontId="3" fillId="0" borderId="14" xfId="0" applyFont="1" applyBorder="1" applyAlignment="1">
      <alignment/>
    </xf>
    <xf numFmtId="0" fontId="3" fillId="0" borderId="17" xfId="0" applyFont="1" applyBorder="1" applyAlignment="1">
      <alignment/>
    </xf>
    <xf numFmtId="0" fontId="0" fillId="0" borderId="18" xfId="0" applyFont="1" applyBorder="1" applyAlignment="1">
      <alignment/>
    </xf>
    <xf numFmtId="167" fontId="0" fillId="0" borderId="19" xfId="42" applyNumberFormat="1" applyFont="1" applyBorder="1" applyAlignment="1">
      <alignment/>
    </xf>
    <xf numFmtId="0" fontId="1" fillId="0" borderId="18" xfId="0" applyFont="1" applyBorder="1" applyAlignment="1">
      <alignment/>
    </xf>
    <xf numFmtId="0" fontId="0" fillId="0" borderId="0" xfId="0" applyFont="1" applyAlignment="1">
      <alignment/>
    </xf>
    <xf numFmtId="167" fontId="0" fillId="0" borderId="20" xfId="42" applyNumberFormat="1" applyFont="1" applyBorder="1" applyAlignment="1">
      <alignment/>
    </xf>
    <xf numFmtId="15" fontId="4" fillId="0" borderId="14" xfId="0" applyNumberFormat="1" applyFont="1" applyBorder="1" applyAlignment="1">
      <alignment horizontal="center"/>
    </xf>
    <xf numFmtId="0" fontId="0" fillId="0" borderId="18" xfId="0" applyFont="1" applyBorder="1" applyAlignment="1">
      <alignment/>
    </xf>
    <xf numFmtId="0" fontId="0" fillId="0" borderId="0" xfId="0" applyFont="1" applyBorder="1" applyAlignment="1">
      <alignment/>
    </xf>
    <xf numFmtId="167" fontId="0" fillId="0" borderId="21" xfId="42" applyNumberFormat="1" applyFont="1" applyBorder="1" applyAlignment="1">
      <alignment/>
    </xf>
    <xf numFmtId="0" fontId="0" fillId="0" borderId="22" xfId="0" applyFont="1" applyBorder="1" applyAlignment="1">
      <alignment/>
    </xf>
    <xf numFmtId="0" fontId="0" fillId="0" borderId="23" xfId="0" applyFont="1" applyBorder="1" applyAlignment="1">
      <alignment/>
    </xf>
    <xf numFmtId="167" fontId="3" fillId="0" borderId="24" xfId="42" applyNumberFormat="1"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6" xfId="0" applyFont="1" applyFill="1" applyBorder="1" applyAlignment="1">
      <alignment horizontal="center"/>
    </xf>
    <xf numFmtId="167" fontId="3" fillId="0" borderId="14" xfId="42" applyNumberFormat="1" applyFont="1" applyFill="1" applyBorder="1" applyAlignment="1">
      <alignment horizontal="center" wrapText="1"/>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27" xfId="0" applyFont="1" applyFill="1" applyBorder="1" applyAlignment="1">
      <alignment horizontal="center"/>
    </xf>
    <xf numFmtId="167" fontId="1" fillId="0" borderId="12" xfId="42" applyNumberFormat="1" applyFont="1" applyBorder="1" applyAlignment="1">
      <alignment/>
    </xf>
    <xf numFmtId="167" fontId="1" fillId="0" borderId="14" xfId="42" applyNumberFormat="1" applyFont="1" applyBorder="1" applyAlignment="1">
      <alignment/>
    </xf>
    <xf numFmtId="37" fontId="0" fillId="0" borderId="28" xfId="0" applyNumberFormat="1" applyFont="1" applyBorder="1" applyAlignment="1">
      <alignment/>
    </xf>
    <xf numFmtId="167" fontId="1" fillId="0" borderId="0" xfId="42" applyNumberFormat="1" applyFont="1" applyAlignment="1">
      <alignment horizontal="center"/>
    </xf>
    <xf numFmtId="0" fontId="0" fillId="0" borderId="0" xfId="0" applyFont="1" applyBorder="1" applyAlignment="1">
      <alignment/>
    </xf>
    <xf numFmtId="0" fontId="9" fillId="0" borderId="0" xfId="0" applyFont="1" applyFill="1" applyAlignment="1">
      <alignment vertical="center" wrapText="1"/>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3" fillId="0" borderId="31" xfId="0" applyFont="1" applyFill="1" applyBorder="1" applyAlignment="1">
      <alignment horizontal="center" vertical="top"/>
    </xf>
    <xf numFmtId="167" fontId="1" fillId="0" borderId="32" xfId="42" applyNumberFormat="1" applyFont="1" applyBorder="1" applyAlignment="1">
      <alignment/>
    </xf>
    <xf numFmtId="0" fontId="1" fillId="0" borderId="33" xfId="0" applyFont="1" applyBorder="1" applyAlignment="1">
      <alignment/>
    </xf>
    <xf numFmtId="0" fontId="0" fillId="0" borderId="16" xfId="0" applyFont="1" applyBorder="1" applyAlignment="1">
      <alignment/>
    </xf>
    <xf numFmtId="167" fontId="3" fillId="0" borderId="34" xfId="42" applyNumberFormat="1" applyFont="1" applyFill="1" applyBorder="1" applyAlignment="1">
      <alignment horizontal="center" wrapText="1"/>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vertical="top"/>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40" xfId="0" applyFont="1" applyBorder="1" applyAlignment="1">
      <alignment/>
    </xf>
    <xf numFmtId="0" fontId="0" fillId="0" borderId="41" xfId="0" applyFont="1" applyBorder="1" applyAlignment="1">
      <alignment/>
    </xf>
    <xf numFmtId="0" fontId="1" fillId="0" borderId="41" xfId="0" applyFont="1" applyBorder="1" applyAlignment="1">
      <alignment/>
    </xf>
    <xf numFmtId="0" fontId="0" fillId="0" borderId="42" xfId="0" applyFont="1" applyBorder="1" applyAlignment="1">
      <alignment/>
    </xf>
    <xf numFmtId="0" fontId="3" fillId="0" borderId="43" xfId="0" applyFont="1" applyFill="1" applyBorder="1" applyAlignment="1">
      <alignment horizontal="center"/>
    </xf>
    <xf numFmtId="0" fontId="3" fillId="0" borderId="44" xfId="0" applyFont="1" applyFill="1" applyBorder="1" applyAlignment="1">
      <alignment horizontal="center"/>
    </xf>
    <xf numFmtId="0" fontId="3" fillId="0" borderId="45" xfId="0" applyFont="1" applyFill="1" applyBorder="1" applyAlignment="1">
      <alignment horizontal="center"/>
    </xf>
    <xf numFmtId="37" fontId="0" fillId="0" borderId="46" xfId="0" applyNumberFormat="1" applyFont="1" applyBorder="1" applyAlignment="1">
      <alignment/>
    </xf>
    <xf numFmtId="37" fontId="0" fillId="0" borderId="47" xfId="0" applyNumberFormat="1" applyFont="1" applyBorder="1" applyAlignment="1">
      <alignment/>
    </xf>
    <xf numFmtId="37" fontId="0" fillId="0" borderId="48" xfId="0" applyNumberFormat="1" applyFont="1" applyBorder="1" applyAlignment="1">
      <alignment/>
    </xf>
    <xf numFmtId="0" fontId="3" fillId="0" borderId="49" xfId="0" applyFont="1" applyFill="1" applyBorder="1" applyAlignment="1">
      <alignment horizontal="center"/>
    </xf>
    <xf numFmtId="0" fontId="3" fillId="0" borderId="23" xfId="0" applyFont="1" applyFill="1" applyBorder="1" applyAlignment="1">
      <alignment horizontal="center"/>
    </xf>
    <xf numFmtId="0" fontId="3" fillId="0" borderId="50" xfId="0" applyFont="1" applyFill="1" applyBorder="1" applyAlignment="1">
      <alignment horizontal="center"/>
    </xf>
    <xf numFmtId="37" fontId="0" fillId="0" borderId="33" xfId="0" applyNumberFormat="1" applyFont="1" applyBorder="1" applyAlignment="1">
      <alignment/>
    </xf>
    <xf numFmtId="37" fontId="0" fillId="0" borderId="22" xfId="0" applyNumberFormat="1" applyFont="1" applyBorder="1" applyAlignment="1">
      <alignment/>
    </xf>
    <xf numFmtId="37" fontId="0" fillId="0" borderId="51" xfId="0" applyNumberFormat="1" applyFont="1" applyBorder="1" applyAlignment="1">
      <alignment/>
    </xf>
    <xf numFmtId="37" fontId="0" fillId="0" borderId="27" xfId="0" applyNumberFormat="1" applyFont="1" applyBorder="1" applyAlignment="1">
      <alignment/>
    </xf>
    <xf numFmtId="0" fontId="0" fillId="0" borderId="16"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6" fillId="0" borderId="0" xfId="0" applyFont="1" applyBorder="1" applyAlignment="1">
      <alignment horizontal="center"/>
    </xf>
    <xf numFmtId="167" fontId="1" fillId="0" borderId="52" xfId="42" applyNumberFormat="1" applyFont="1" applyBorder="1" applyAlignment="1">
      <alignment/>
    </xf>
    <xf numFmtId="167" fontId="1" fillId="0" borderId="52" xfId="42" applyNumberFormat="1" applyFont="1" applyBorder="1" applyAlignment="1">
      <alignment horizontal="right"/>
    </xf>
    <xf numFmtId="167" fontId="1" fillId="0" borderId="53" xfId="42" applyNumberFormat="1" applyFont="1" applyBorder="1" applyAlignment="1">
      <alignment/>
    </xf>
    <xf numFmtId="167" fontId="1" fillId="0" borderId="54" xfId="42" applyNumberFormat="1" applyFont="1" applyBorder="1" applyAlignment="1">
      <alignment/>
    </xf>
    <xf numFmtId="0" fontId="2" fillId="33" borderId="55" xfId="0" applyFont="1" applyFill="1" applyBorder="1" applyAlignment="1">
      <alignment horizontal="center"/>
    </xf>
    <xf numFmtId="167" fontId="0" fillId="0" borderId="56" xfId="42" applyNumberFormat="1" applyFont="1" applyBorder="1" applyAlignment="1">
      <alignment/>
    </xf>
    <xf numFmtId="167" fontId="2" fillId="33" borderId="57" xfId="42" applyNumberFormat="1" applyFont="1" applyFill="1" applyBorder="1" applyAlignment="1">
      <alignment horizontal="center" wrapText="1"/>
    </xf>
    <xf numFmtId="0" fontId="2" fillId="33" borderId="58" xfId="0" applyFont="1" applyFill="1" applyBorder="1" applyAlignment="1">
      <alignment horizontal="center"/>
    </xf>
    <xf numFmtId="0" fontId="2" fillId="33" borderId="59" xfId="0" applyFont="1" applyFill="1" applyBorder="1" applyAlignment="1">
      <alignment horizontal="center"/>
    </xf>
    <xf numFmtId="0" fontId="2" fillId="33" borderId="60" xfId="0" applyFont="1" applyFill="1" applyBorder="1" applyAlignment="1">
      <alignment horizontal="center"/>
    </xf>
    <xf numFmtId="0" fontId="2" fillId="33" borderId="61" xfId="0" applyFont="1" applyFill="1" applyBorder="1" applyAlignment="1">
      <alignment horizontal="center"/>
    </xf>
    <xf numFmtId="0" fontId="2" fillId="33" borderId="62" xfId="0" applyFont="1" applyFill="1" applyBorder="1" applyAlignment="1">
      <alignment horizontal="center"/>
    </xf>
    <xf numFmtId="0" fontId="1" fillId="0" borderId="56" xfId="0" applyFont="1" applyBorder="1" applyAlignment="1">
      <alignment/>
    </xf>
    <xf numFmtId="0" fontId="0" fillId="0" borderId="63" xfId="0" applyFont="1" applyBorder="1" applyAlignment="1">
      <alignment/>
    </xf>
    <xf numFmtId="0" fontId="0" fillId="0" borderId="52" xfId="0" applyFont="1" applyBorder="1" applyAlignment="1">
      <alignment/>
    </xf>
    <xf numFmtId="0" fontId="0" fillId="0" borderId="64" xfId="0" applyFont="1" applyBorder="1" applyAlignment="1">
      <alignment/>
    </xf>
    <xf numFmtId="0" fontId="1" fillId="0" borderId="64" xfId="0" applyFont="1" applyBorder="1" applyAlignment="1">
      <alignment/>
    </xf>
    <xf numFmtId="0" fontId="0" fillId="0" borderId="65" xfId="0" applyFont="1" applyBorder="1" applyAlignment="1">
      <alignment/>
    </xf>
    <xf numFmtId="0" fontId="0" fillId="0" borderId="66" xfId="0" applyFont="1" applyBorder="1" applyAlignment="1">
      <alignment/>
    </xf>
    <xf numFmtId="0" fontId="1" fillId="0" borderId="54"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17" xfId="0" applyBorder="1" applyAlignment="1">
      <alignment/>
    </xf>
    <xf numFmtId="0" fontId="2" fillId="33" borderId="57" xfId="0" applyFont="1" applyFill="1" applyBorder="1" applyAlignment="1">
      <alignment horizontal="center"/>
    </xf>
    <xf numFmtId="167" fontId="1" fillId="0" borderId="69" xfId="42" applyNumberFormat="1" applyFont="1" applyBorder="1" applyAlignment="1">
      <alignment/>
    </xf>
    <xf numFmtId="167" fontId="1" fillId="0" borderId="70" xfId="0" applyNumberFormat="1" applyFont="1" applyBorder="1" applyAlignment="1">
      <alignment/>
    </xf>
    <xf numFmtId="167" fontId="1" fillId="0" borderId="71" xfId="0" applyNumberFormat="1" applyFont="1" applyBorder="1" applyAlignment="1">
      <alignment/>
    </xf>
    <xf numFmtId="167" fontId="1" fillId="34" borderId="71" xfId="0" applyNumberFormat="1" applyFont="1" applyFill="1" applyBorder="1" applyAlignment="1">
      <alignment/>
    </xf>
    <xf numFmtId="167" fontId="1" fillId="0" borderId="72" xfId="0" applyNumberFormat="1" applyFont="1" applyBorder="1" applyAlignment="1">
      <alignment/>
    </xf>
    <xf numFmtId="0" fontId="2" fillId="33" borderId="73" xfId="0" applyFont="1" applyFill="1" applyBorder="1" applyAlignment="1">
      <alignment horizontal="center"/>
    </xf>
    <xf numFmtId="43" fontId="0" fillId="0" borderId="74" xfId="0" applyNumberFormat="1" applyFont="1" applyBorder="1" applyAlignment="1">
      <alignment/>
    </xf>
    <xf numFmtId="43" fontId="0" fillId="0" borderId="17" xfId="0" applyNumberFormat="1" applyFont="1" applyBorder="1" applyAlignment="1">
      <alignment/>
    </xf>
    <xf numFmtId="43" fontId="0" fillId="0" borderId="75" xfId="0" applyNumberFormat="1" applyFont="1" applyBorder="1" applyAlignment="1">
      <alignment/>
    </xf>
    <xf numFmtId="43" fontId="0" fillId="0" borderId="76" xfId="0" applyNumberFormat="1" applyFont="1" applyBorder="1" applyAlignment="1">
      <alignment/>
    </xf>
    <xf numFmtId="43" fontId="0" fillId="0" borderId="77" xfId="0" applyNumberFormat="1" applyFont="1" applyBorder="1" applyAlignment="1">
      <alignment/>
    </xf>
    <xf numFmtId="43" fontId="0" fillId="0" borderId="78" xfId="0" applyNumberFormat="1" applyFont="1" applyBorder="1" applyAlignment="1">
      <alignment/>
    </xf>
    <xf numFmtId="43" fontId="1" fillId="0" borderId="76" xfId="42" applyNumberFormat="1" applyFont="1" applyBorder="1" applyAlignment="1">
      <alignment/>
    </xf>
    <xf numFmtId="43" fontId="1" fillId="0" borderId="77" xfId="42" applyNumberFormat="1" applyFont="1" applyBorder="1" applyAlignment="1">
      <alignment/>
    </xf>
    <xf numFmtId="43" fontId="0" fillId="0" borderId="79" xfId="0" applyNumberFormat="1" applyFont="1" applyBorder="1" applyAlignment="1">
      <alignment/>
    </xf>
    <xf numFmtId="43" fontId="0" fillId="0" borderId="12" xfId="0" applyNumberFormat="1" applyFont="1" applyBorder="1" applyAlignment="1">
      <alignment/>
    </xf>
    <xf numFmtId="43" fontId="0" fillId="0" borderId="80" xfId="0" applyNumberFormat="1" applyFont="1" applyBorder="1" applyAlignment="1">
      <alignment/>
    </xf>
    <xf numFmtId="43" fontId="1" fillId="0" borderId="81" xfId="42" applyNumberFormat="1" applyFont="1" applyBorder="1" applyAlignment="1">
      <alignment/>
    </xf>
    <xf numFmtId="43" fontId="1" fillId="0" borderId="82" xfId="42" applyNumberFormat="1" applyFont="1" applyBorder="1" applyAlignment="1">
      <alignment/>
    </xf>
    <xf numFmtId="43" fontId="1" fillId="0" borderId="83" xfId="42" applyNumberFormat="1" applyFont="1" applyBorder="1" applyAlignment="1">
      <alignment/>
    </xf>
    <xf numFmtId="43" fontId="1" fillId="0" borderId="46" xfId="0" applyNumberFormat="1" applyFont="1" applyBorder="1" applyAlignment="1">
      <alignment/>
    </xf>
    <xf numFmtId="43" fontId="0" fillId="0" borderId="20" xfId="0" applyNumberFormat="1" applyFont="1" applyBorder="1" applyAlignment="1">
      <alignment/>
    </xf>
    <xf numFmtId="43" fontId="1" fillId="0" borderId="28" xfId="42" applyNumberFormat="1" applyFont="1" applyBorder="1" applyAlignment="1">
      <alignment/>
    </xf>
    <xf numFmtId="43" fontId="0" fillId="0" borderId="63" xfId="0" applyNumberFormat="1" applyFont="1" applyBorder="1" applyAlignment="1">
      <alignment/>
    </xf>
    <xf numFmtId="43" fontId="1" fillId="34" borderId="46" xfId="0" applyNumberFormat="1" applyFont="1" applyFill="1" applyBorder="1" applyAlignment="1">
      <alignment/>
    </xf>
    <xf numFmtId="43" fontId="0" fillId="34" borderId="17" xfId="0" applyNumberFormat="1" applyFont="1" applyFill="1" applyBorder="1" applyAlignment="1">
      <alignment/>
    </xf>
    <xf numFmtId="43" fontId="0" fillId="34" borderId="20" xfId="0" applyNumberFormat="1" applyFont="1" applyFill="1" applyBorder="1" applyAlignment="1">
      <alignment/>
    </xf>
    <xf numFmtId="43" fontId="0" fillId="34" borderId="75" xfId="0" applyNumberFormat="1" applyFont="1" applyFill="1" applyBorder="1" applyAlignment="1">
      <alignment/>
    </xf>
    <xf numFmtId="43" fontId="1" fillId="34" borderId="28" xfId="42" applyNumberFormat="1" applyFont="1" applyFill="1" applyBorder="1" applyAlignment="1">
      <alignment/>
    </xf>
    <xf numFmtId="43" fontId="0" fillId="34" borderId="63" xfId="0" applyNumberFormat="1" applyFont="1" applyFill="1" applyBorder="1" applyAlignment="1">
      <alignment/>
    </xf>
    <xf numFmtId="43" fontId="1" fillId="0" borderId="84" xfId="0" applyNumberFormat="1" applyFont="1" applyBorder="1" applyAlignment="1">
      <alignment/>
    </xf>
    <xf numFmtId="43" fontId="0" fillId="0" borderId="85" xfId="0" applyNumberFormat="1" applyFont="1" applyBorder="1" applyAlignment="1">
      <alignment/>
    </xf>
    <xf numFmtId="43" fontId="0" fillId="0" borderId="86" xfId="0" applyNumberFormat="1" applyFont="1" applyBorder="1" applyAlignment="1">
      <alignment/>
    </xf>
    <xf numFmtId="43" fontId="1" fillId="0" borderId="87" xfId="0" applyNumberFormat="1" applyFont="1" applyBorder="1" applyAlignment="1">
      <alignment/>
    </xf>
    <xf numFmtId="43" fontId="0" fillId="0" borderId="88" xfId="0" applyNumberFormat="1" applyFont="1" applyBorder="1" applyAlignment="1">
      <alignment/>
    </xf>
    <xf numFmtId="43" fontId="1" fillId="0" borderId="89" xfId="42" applyNumberFormat="1" applyFont="1" applyBorder="1" applyAlignment="1">
      <alignment/>
    </xf>
    <xf numFmtId="43" fontId="1" fillId="0" borderId="32" xfId="42" applyNumberFormat="1" applyFont="1" applyBorder="1" applyAlignment="1">
      <alignment/>
    </xf>
    <xf numFmtId="43" fontId="1" fillId="0" borderId="68" xfId="42" applyNumberFormat="1" applyFont="1" applyBorder="1" applyAlignment="1">
      <alignment/>
    </xf>
    <xf numFmtId="0" fontId="5" fillId="0" borderId="0" xfId="0" applyFont="1" applyAlignment="1">
      <alignment/>
    </xf>
    <xf numFmtId="0" fontId="5" fillId="0" borderId="13" xfId="0" applyFont="1" applyBorder="1" applyAlignment="1">
      <alignment/>
    </xf>
    <xf numFmtId="0" fontId="1" fillId="0" borderId="90" xfId="0" applyFont="1" applyBorder="1" applyAlignment="1">
      <alignment/>
    </xf>
    <xf numFmtId="0" fontId="0" fillId="0" borderId="91" xfId="0" applyFont="1" applyBorder="1" applyAlignment="1">
      <alignment/>
    </xf>
    <xf numFmtId="167" fontId="1" fillId="0" borderId="92" xfId="42" applyNumberFormat="1" applyFont="1" applyBorder="1" applyAlignment="1">
      <alignment/>
    </xf>
    <xf numFmtId="167" fontId="1" fillId="0" borderId="89" xfId="42" applyNumberFormat="1" applyFont="1" applyBorder="1" applyAlignment="1">
      <alignment/>
    </xf>
    <xf numFmtId="167" fontId="1" fillId="0" borderId="93" xfId="42" applyNumberFormat="1" applyFont="1" applyBorder="1" applyAlignment="1">
      <alignment/>
    </xf>
    <xf numFmtId="0" fontId="5" fillId="0" borderId="13" xfId="0" applyFont="1" applyBorder="1" applyAlignment="1">
      <alignment/>
    </xf>
    <xf numFmtId="43" fontId="0" fillId="0" borderId="76" xfId="0" applyNumberFormat="1" applyFont="1" applyFill="1" applyBorder="1" applyAlignment="1">
      <alignment/>
    </xf>
    <xf numFmtId="43" fontId="0" fillId="0" borderId="77" xfId="0" applyNumberFormat="1" applyFont="1" applyFill="1" applyBorder="1" applyAlignment="1">
      <alignment/>
    </xf>
    <xf numFmtId="43" fontId="0" fillId="0" borderId="78" xfId="0" applyNumberFormat="1" applyFont="1" applyFill="1" applyBorder="1" applyAlignment="1">
      <alignment/>
    </xf>
    <xf numFmtId="167" fontId="0" fillId="0" borderId="16" xfId="42" applyNumberFormat="1" applyFont="1" applyBorder="1" applyAlignment="1">
      <alignment/>
    </xf>
    <xf numFmtId="167" fontId="0" fillId="0" borderId="18" xfId="42" applyNumberFormat="1" applyFont="1" applyBorder="1" applyAlignment="1">
      <alignment/>
    </xf>
    <xf numFmtId="167" fontId="0" fillId="0" borderId="11" xfId="42" applyNumberFormat="1" applyFont="1" applyBorder="1" applyAlignment="1">
      <alignment/>
    </xf>
    <xf numFmtId="167" fontId="1" fillId="0" borderId="67" xfId="42" applyNumberFormat="1" applyFont="1" applyBorder="1" applyAlignment="1">
      <alignment/>
    </xf>
    <xf numFmtId="167" fontId="3" fillId="0" borderId="30" xfId="42" applyNumberFormat="1" applyFont="1" applyFill="1" applyBorder="1" applyAlignment="1">
      <alignment horizontal="center"/>
    </xf>
    <xf numFmtId="167" fontId="3" fillId="0" borderId="0" xfId="42" applyNumberFormat="1" applyFont="1" applyFill="1" applyBorder="1" applyAlignment="1">
      <alignment horizontal="center" wrapText="1"/>
    </xf>
    <xf numFmtId="167" fontId="3" fillId="0" borderId="38" xfId="42" applyNumberFormat="1" applyFont="1" applyFill="1" applyBorder="1" applyAlignment="1">
      <alignment horizontal="center" wrapText="1"/>
    </xf>
    <xf numFmtId="167" fontId="1" fillId="0" borderId="18" xfId="42" applyNumberFormat="1" applyFont="1" applyBorder="1" applyAlignment="1">
      <alignment/>
    </xf>
    <xf numFmtId="167" fontId="3" fillId="0" borderId="94" xfId="42" applyNumberFormat="1" applyFont="1" applyFill="1" applyBorder="1" applyAlignment="1">
      <alignment horizontal="center"/>
    </xf>
    <xf numFmtId="167" fontId="3" fillId="0" borderId="95" xfId="42" applyNumberFormat="1" applyFont="1" applyFill="1" applyBorder="1" applyAlignment="1">
      <alignment horizontal="center" wrapText="1"/>
    </xf>
    <xf numFmtId="167" fontId="3" fillId="0" borderId="96" xfId="42" applyNumberFormat="1" applyFont="1" applyFill="1" applyBorder="1" applyAlignment="1">
      <alignment horizontal="center" wrapText="1"/>
    </xf>
    <xf numFmtId="167" fontId="0" fillId="0" borderId="74" xfId="42" applyNumberFormat="1" applyFont="1" applyBorder="1" applyAlignment="1">
      <alignment/>
    </xf>
    <xf numFmtId="167" fontId="0" fillId="0" borderId="76" xfId="42" applyNumberFormat="1" applyFont="1" applyBorder="1" applyAlignment="1">
      <alignment/>
    </xf>
    <xf numFmtId="167" fontId="0" fillId="0" borderId="79" xfId="42" applyNumberFormat="1" applyFont="1" applyBorder="1" applyAlignment="1">
      <alignment/>
    </xf>
    <xf numFmtId="167" fontId="1" fillId="0" borderId="81" xfId="42" applyNumberFormat="1" applyFont="1" applyBorder="1" applyAlignment="1">
      <alignment/>
    </xf>
    <xf numFmtId="167" fontId="0" fillId="0" borderId="97" xfId="42" applyNumberFormat="1" applyFont="1" applyBorder="1" applyAlignment="1">
      <alignment/>
    </xf>
    <xf numFmtId="43" fontId="0" fillId="0" borderId="15" xfId="0" applyNumberFormat="1" applyFont="1" applyBorder="1" applyAlignment="1">
      <alignment/>
    </xf>
    <xf numFmtId="43" fontId="0" fillId="34" borderId="15" xfId="0" applyNumberFormat="1" applyFont="1" applyFill="1" applyBorder="1" applyAlignment="1">
      <alignment/>
    </xf>
    <xf numFmtId="43" fontId="0" fillId="0" borderId="98" xfId="0" applyNumberFormat="1" applyFont="1" applyBorder="1" applyAlignment="1">
      <alignment/>
    </xf>
    <xf numFmtId="43" fontId="0" fillId="0" borderId="99" xfId="0" applyNumberFormat="1" applyFont="1" applyBorder="1" applyAlignment="1">
      <alignment/>
    </xf>
    <xf numFmtId="43" fontId="0" fillId="0" borderId="100" xfId="0" applyNumberFormat="1" applyFont="1" applyBorder="1" applyAlignment="1">
      <alignment/>
    </xf>
    <xf numFmtId="43" fontId="0" fillId="0" borderId="21" xfId="0" applyNumberFormat="1" applyFont="1" applyBorder="1" applyAlignment="1">
      <alignment/>
    </xf>
    <xf numFmtId="0" fontId="6" fillId="0" borderId="14" xfId="0" applyFont="1" applyBorder="1" applyAlignment="1">
      <alignment horizontal="center"/>
    </xf>
    <xf numFmtId="0" fontId="9" fillId="0" borderId="0" xfId="0" applyFont="1" applyFill="1" applyBorder="1" applyAlignment="1">
      <alignment vertical="center" wrapText="1"/>
    </xf>
    <xf numFmtId="0" fontId="9" fillId="0" borderId="14" xfId="0" applyFont="1" applyFill="1" applyBorder="1" applyAlignment="1">
      <alignment vertical="center" wrapText="1"/>
    </xf>
    <xf numFmtId="0" fontId="5" fillId="0" borderId="11" xfId="0" applyFont="1" applyBorder="1" applyAlignment="1">
      <alignment/>
    </xf>
    <xf numFmtId="0" fontId="5" fillId="0" borderId="0" xfId="0" applyFont="1" applyBorder="1" applyAlignment="1">
      <alignment/>
    </xf>
    <xf numFmtId="0" fontId="0" fillId="0" borderId="65" xfId="0" applyBorder="1" applyAlignment="1">
      <alignment/>
    </xf>
    <xf numFmtId="0" fontId="3" fillId="0" borderId="14" xfId="0" applyFont="1" applyBorder="1" applyAlignment="1">
      <alignment horizontal="left"/>
    </xf>
    <xf numFmtId="0" fontId="6" fillId="0" borderId="13" xfId="0" applyFont="1" applyBorder="1" applyAlignment="1">
      <alignment horizontal="center"/>
    </xf>
    <xf numFmtId="0" fontId="0" fillId="0" borderId="0" xfId="0" applyAlignment="1">
      <alignment horizontal="center"/>
    </xf>
    <xf numFmtId="0" fontId="2" fillId="33" borderId="101" xfId="0" applyFont="1" applyFill="1" applyBorder="1" applyAlignment="1">
      <alignment horizontal="center"/>
    </xf>
    <xf numFmtId="167" fontId="1" fillId="0" borderId="102" xfId="0" applyNumberFormat="1" applyFont="1" applyBorder="1" applyAlignment="1">
      <alignment/>
    </xf>
    <xf numFmtId="43" fontId="1" fillId="0" borderId="103" xfId="0" applyNumberFormat="1" applyFont="1" applyBorder="1" applyAlignment="1">
      <alignment/>
    </xf>
    <xf numFmtId="0" fontId="0" fillId="0" borderId="13" xfId="0" applyBorder="1" applyAlignment="1">
      <alignment horizontal="center"/>
    </xf>
    <xf numFmtId="0" fontId="0" fillId="0" borderId="52" xfId="0" applyBorder="1" applyAlignment="1">
      <alignment/>
    </xf>
    <xf numFmtId="0" fontId="5" fillId="0" borderId="13" xfId="0" applyFont="1" applyBorder="1" applyAlignment="1">
      <alignment/>
    </xf>
    <xf numFmtId="0" fontId="5" fillId="0" borderId="13" xfId="0" applyFont="1" applyBorder="1" applyAlignment="1">
      <alignment/>
    </xf>
    <xf numFmtId="0" fontId="4" fillId="0" borderId="11" xfId="0" applyFont="1" applyBorder="1" applyAlignment="1">
      <alignment horizontal="center"/>
    </xf>
    <xf numFmtId="43" fontId="1" fillId="0" borderId="46" xfId="0" applyNumberFormat="1" applyFont="1" applyFill="1" applyBorder="1" applyAlignment="1">
      <alignment/>
    </xf>
    <xf numFmtId="43" fontId="0" fillId="0" borderId="17" xfId="0" applyNumberFormat="1" applyFont="1" applyFill="1" applyBorder="1" applyAlignment="1">
      <alignment/>
    </xf>
    <xf numFmtId="43" fontId="0" fillId="0" borderId="20" xfId="0" applyNumberFormat="1" applyFont="1" applyFill="1" applyBorder="1" applyAlignment="1">
      <alignment/>
    </xf>
    <xf numFmtId="43" fontId="1" fillId="0" borderId="28" xfId="42" applyNumberFormat="1" applyFont="1" applyFill="1" applyBorder="1" applyAlignment="1">
      <alignment/>
    </xf>
    <xf numFmtId="43" fontId="0" fillId="0" borderId="63" xfId="0" applyNumberFormat="1" applyFont="1" applyFill="1" applyBorder="1" applyAlignment="1">
      <alignment/>
    </xf>
    <xf numFmtId="43" fontId="0" fillId="0" borderId="75" xfId="0" applyNumberFormat="1" applyFont="1" applyFill="1" applyBorder="1" applyAlignment="1">
      <alignment/>
    </xf>
    <xf numFmtId="43" fontId="1" fillId="0" borderId="21" xfId="0" applyNumberFormat="1" applyFont="1" applyBorder="1" applyAlignment="1">
      <alignment/>
    </xf>
    <xf numFmtId="0" fontId="0" fillId="0" borderId="15"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5" fillId="0" borderId="0" xfId="0" applyFont="1" applyAlignment="1">
      <alignment/>
    </xf>
    <xf numFmtId="0" fontId="5" fillId="0" borderId="0" xfId="0" applyFont="1" applyBorder="1" applyAlignment="1">
      <alignment/>
    </xf>
    <xf numFmtId="0" fontId="0" fillId="0" borderId="0" xfId="0" applyAlignment="1">
      <alignment/>
    </xf>
    <xf numFmtId="0" fontId="5" fillId="0" borderId="16" xfId="0" applyFont="1" applyBorder="1" applyAlignment="1">
      <alignment/>
    </xf>
    <xf numFmtId="0" fontId="1" fillId="0" borderId="12" xfId="0" applyFont="1" applyBorder="1" applyAlignment="1">
      <alignment/>
    </xf>
    <xf numFmtId="0" fontId="1" fillId="0" borderId="14" xfId="0" applyFont="1" applyBorder="1" applyAlignment="1">
      <alignment/>
    </xf>
    <xf numFmtId="0" fontId="0" fillId="0" borderId="13" xfId="0" applyFont="1" applyBorder="1" applyAlignment="1">
      <alignment/>
    </xf>
    <xf numFmtId="0" fontId="0" fillId="0" borderId="15" xfId="0" applyFont="1" applyBorder="1" applyAlignment="1">
      <alignment/>
    </xf>
    <xf numFmtId="0" fontId="3" fillId="0" borderId="0" xfId="0" applyFont="1" applyAlignment="1">
      <alignment horizontal="left"/>
    </xf>
    <xf numFmtId="15" fontId="4" fillId="0" borderId="0" xfId="0" applyNumberFormat="1" applyFont="1" applyAlignment="1">
      <alignment horizontal="center"/>
    </xf>
    <xf numFmtId="0" fontId="4" fillId="0" borderId="0" xfId="0" applyFont="1" applyAlignment="1">
      <alignment/>
    </xf>
    <xf numFmtId="43" fontId="1" fillId="0" borderId="28" xfId="42" applyFont="1" applyBorder="1" applyAlignment="1">
      <alignment/>
    </xf>
    <xf numFmtId="43" fontId="1" fillId="0" borderId="104" xfId="42" applyFont="1" applyBorder="1" applyAlignment="1">
      <alignment/>
    </xf>
    <xf numFmtId="43" fontId="1" fillId="0" borderId="20" xfId="42" applyFont="1" applyBorder="1" applyAlignment="1">
      <alignment/>
    </xf>
    <xf numFmtId="0" fontId="0" fillId="0" borderId="52" xfId="0" applyFont="1" applyBorder="1" applyAlignment="1">
      <alignment/>
    </xf>
    <xf numFmtId="43" fontId="1" fillId="0" borderId="76" xfId="42" applyFont="1" applyBorder="1" applyAlignment="1">
      <alignment/>
    </xf>
    <xf numFmtId="43" fontId="1" fillId="0" borderId="77" xfId="42" applyFont="1" applyBorder="1" applyAlignment="1">
      <alignment/>
    </xf>
    <xf numFmtId="43" fontId="1" fillId="34" borderId="104" xfId="42" applyFont="1" applyFill="1" applyBorder="1" applyAlignment="1">
      <alignment/>
    </xf>
    <xf numFmtId="43" fontId="1" fillId="34" borderId="20" xfId="42" applyFont="1" applyFill="1" applyBorder="1" applyAlignment="1">
      <alignment/>
    </xf>
    <xf numFmtId="43" fontId="1" fillId="0" borderId="28" xfId="42" applyFont="1" applyFill="1" applyBorder="1" applyAlignment="1">
      <alignment/>
    </xf>
    <xf numFmtId="43" fontId="1" fillId="34" borderId="28" xfId="42" applyFont="1" applyFill="1" applyBorder="1" applyAlignment="1">
      <alignment/>
    </xf>
    <xf numFmtId="0" fontId="0" fillId="0" borderId="65" xfId="0" applyFont="1" applyBorder="1" applyAlignment="1">
      <alignment/>
    </xf>
    <xf numFmtId="43" fontId="1" fillId="0" borderId="81" xfId="42" applyFont="1" applyBorder="1" applyAlignment="1">
      <alignment/>
    </xf>
    <xf numFmtId="43" fontId="1" fillId="0" borderId="82" xfId="42" applyFont="1" applyBorder="1" applyAlignment="1">
      <alignment/>
    </xf>
    <xf numFmtId="43" fontId="1" fillId="0" borderId="83" xfId="42" applyFont="1" applyBorder="1" applyAlignment="1">
      <alignment/>
    </xf>
    <xf numFmtId="43" fontId="1" fillId="0" borderId="89" xfId="42" applyFont="1" applyBorder="1" applyAlignment="1">
      <alignment/>
    </xf>
    <xf numFmtId="43" fontId="1" fillId="0" borderId="92" xfId="42" applyFont="1" applyBorder="1" applyAlignment="1">
      <alignment/>
    </xf>
    <xf numFmtId="43" fontId="1" fillId="0" borderId="105" xfId="42" applyFont="1" applyBorder="1" applyAlignment="1">
      <alignment/>
    </xf>
    <xf numFmtId="43" fontId="1" fillId="0" borderId="32" xfId="42" applyFont="1" applyBorder="1" applyAlignment="1">
      <alignment/>
    </xf>
    <xf numFmtId="43" fontId="1" fillId="0" borderId="68" xfId="42" applyFont="1" applyBorder="1" applyAlignment="1">
      <alignment/>
    </xf>
    <xf numFmtId="43" fontId="1" fillId="0" borderId="106" xfId="42" applyFont="1" applyBorder="1" applyAlignment="1">
      <alignment/>
    </xf>
    <xf numFmtId="0" fontId="3" fillId="0" borderId="0" xfId="0" applyFont="1" applyAlignment="1">
      <alignment/>
    </xf>
    <xf numFmtId="0" fontId="5" fillId="0" borderId="0" xfId="0" applyFont="1" applyAlignment="1">
      <alignment/>
    </xf>
    <xf numFmtId="0" fontId="9" fillId="0" borderId="0" xfId="0" applyFont="1" applyAlignment="1">
      <alignment vertical="center" wrapText="1"/>
    </xf>
    <xf numFmtId="0" fontId="9" fillId="0" borderId="14" xfId="0" applyFont="1" applyBorder="1" applyAlignment="1">
      <alignment vertical="center" wrapText="1"/>
    </xf>
    <xf numFmtId="0" fontId="5" fillId="0" borderId="0" xfId="0" applyFont="1" applyAlignment="1">
      <alignment horizontal="right"/>
    </xf>
    <xf numFmtId="0" fontId="9" fillId="0" borderId="15" xfId="0" applyFont="1" applyBorder="1" applyAlignment="1">
      <alignment vertical="center" wrapText="1"/>
    </xf>
    <xf numFmtId="0" fontId="6" fillId="0" borderId="0" xfId="0" applyFont="1" applyAlignment="1">
      <alignment horizontal="center"/>
    </xf>
    <xf numFmtId="0" fontId="0" fillId="0" borderId="14" xfId="0" applyBorder="1" applyAlignment="1">
      <alignment horizontal="center"/>
    </xf>
    <xf numFmtId="0" fontId="2"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6" fillId="0" borderId="13" xfId="0" applyFont="1" applyBorder="1" applyAlignment="1">
      <alignment horizontal="center"/>
    </xf>
    <xf numFmtId="0" fontId="0" fillId="0" borderId="0" xfId="0" applyAlignment="1">
      <alignment horizontal="center"/>
    </xf>
    <xf numFmtId="167" fontId="1" fillId="0" borderId="0" xfId="42" applyNumberFormat="1" applyFont="1" applyAlignment="1">
      <alignment horizontal="center"/>
    </xf>
    <xf numFmtId="0" fontId="3" fillId="33" borderId="29" xfId="0" applyFont="1" applyFill="1" applyBorder="1" applyAlignment="1">
      <alignment horizontal="center" vertical="center"/>
    </xf>
    <xf numFmtId="0" fontId="0" fillId="0" borderId="30"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5" fillId="0" borderId="13" xfId="0" applyFont="1" applyBorder="1" applyAlignment="1">
      <alignment horizontal="left" vertical="top" wrapText="1"/>
    </xf>
    <xf numFmtId="0" fontId="0" fillId="0" borderId="0" xfId="0" applyAlignment="1">
      <alignment wrapText="1"/>
    </xf>
    <xf numFmtId="0" fontId="0" fillId="0" borderId="14" xfId="0" applyBorder="1" applyAlignment="1">
      <alignment wrapText="1"/>
    </xf>
    <xf numFmtId="0" fontId="0" fillId="0" borderId="13" xfId="0" applyBorder="1" applyAlignment="1">
      <alignment wrapText="1"/>
    </xf>
    <xf numFmtId="0" fontId="4" fillId="0" borderId="11" xfId="0" applyFont="1" applyBorder="1" applyAlignment="1">
      <alignment horizontal="center"/>
    </xf>
    <xf numFmtId="167" fontId="3" fillId="33" borderId="111" xfId="42" applyNumberFormat="1" applyFont="1" applyFill="1"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3" fillId="33" borderId="111" xfId="0" applyFont="1" applyFill="1" applyBorder="1" applyAlignment="1">
      <alignment horizontal="center"/>
    </xf>
    <xf numFmtId="0" fontId="3" fillId="0" borderId="111" xfId="0" applyFont="1" applyBorder="1" applyAlignment="1">
      <alignment horizontal="center"/>
    </xf>
    <xf numFmtId="0" fontId="3" fillId="0" borderId="112" xfId="0" applyFont="1" applyBorder="1" applyAlignment="1">
      <alignment horizontal="center"/>
    </xf>
    <xf numFmtId="0" fontId="3" fillId="0" borderId="113" xfId="0" applyFont="1" applyBorder="1" applyAlignment="1">
      <alignment horizont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xf>
    <xf numFmtId="0" fontId="0" fillId="0" borderId="12" xfId="0" applyBorder="1" applyAlignment="1">
      <alignment/>
    </xf>
    <xf numFmtId="0" fontId="2" fillId="0" borderId="10" xfId="0" applyFont="1" applyBorder="1" applyAlignment="1">
      <alignment horizontal="center"/>
    </xf>
    <xf numFmtId="0" fontId="6" fillId="0" borderId="0" xfId="0" applyFont="1" applyBorder="1" applyAlignment="1">
      <alignment horizontal="center"/>
    </xf>
    <xf numFmtId="0" fontId="0" fillId="0" borderId="13" xfId="0" applyFont="1" applyBorder="1" applyAlignment="1">
      <alignment/>
    </xf>
    <xf numFmtId="0" fontId="0" fillId="0" borderId="0" xfId="0" applyAlignment="1">
      <alignment/>
    </xf>
    <xf numFmtId="0" fontId="0" fillId="0" borderId="14" xfId="0" applyBorder="1" applyAlignment="1">
      <alignment/>
    </xf>
    <xf numFmtId="0" fontId="0" fillId="0" borderId="0" xfId="0" applyBorder="1" applyAlignment="1">
      <alignment horizontal="center"/>
    </xf>
    <xf numFmtId="0" fontId="4" fillId="0" borderId="12" xfId="0" applyFont="1" applyBorder="1" applyAlignment="1">
      <alignment horizontal="center"/>
    </xf>
    <xf numFmtId="0" fontId="3" fillId="33" borderId="112" xfId="0" applyFont="1" applyFill="1" applyBorder="1" applyAlignment="1">
      <alignment horizontal="center"/>
    </xf>
    <xf numFmtId="0" fontId="4" fillId="0" borderId="112" xfId="0" applyFont="1" applyBorder="1" applyAlignment="1">
      <alignment horizontal="center"/>
    </xf>
    <xf numFmtId="0" fontId="4" fillId="0" borderId="113" xfId="0" applyFont="1" applyBorder="1" applyAlignment="1">
      <alignment horizontal="center"/>
    </xf>
    <xf numFmtId="0" fontId="3" fillId="0" borderId="65" xfId="0" applyFont="1" applyFill="1" applyBorder="1" applyAlignment="1">
      <alignment horizontal="center" vertical="top"/>
    </xf>
    <xf numFmtId="0" fontId="0" fillId="0" borderId="0" xfId="0" applyBorder="1" applyAlignment="1">
      <alignment horizontal="center" vertical="top"/>
    </xf>
    <xf numFmtId="0" fontId="0" fillId="0" borderId="42" xfId="0" applyBorder="1" applyAlignment="1">
      <alignment horizontal="center" vertical="top"/>
    </xf>
    <xf numFmtId="0" fontId="0" fillId="0" borderId="15" xfId="0" applyBorder="1" applyAlignment="1">
      <alignment horizontal="center"/>
    </xf>
    <xf numFmtId="0" fontId="6"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Q1"/>
    </sheetView>
  </sheetViews>
  <sheetFormatPr defaultColWidth="9.140625" defaultRowHeight="12.75"/>
  <cols>
    <col min="1" max="1" width="11.00390625" style="0" customWidth="1"/>
    <col min="3" max="3" width="2.140625" style="0" customWidth="1"/>
    <col min="4" max="4" width="12.7109375" style="15" customWidth="1"/>
    <col min="5" max="17" width="12.7109375" style="0" customWidth="1"/>
  </cols>
  <sheetData>
    <row r="1" spans="1:17" ht="15" customHeight="1">
      <c r="A1" s="257" t="s">
        <v>0</v>
      </c>
      <c r="B1" s="257"/>
      <c r="C1" s="257"/>
      <c r="D1" s="257"/>
      <c r="E1" s="257"/>
      <c r="F1" s="257"/>
      <c r="G1" s="257"/>
      <c r="H1" s="257"/>
      <c r="I1" s="257"/>
      <c r="J1" s="257"/>
      <c r="K1" s="257"/>
      <c r="L1" s="257"/>
      <c r="M1" s="257"/>
      <c r="N1" s="257"/>
      <c r="O1" s="257"/>
      <c r="P1" s="257"/>
      <c r="Q1" s="257"/>
    </row>
    <row r="2" spans="1:17" ht="15" customHeight="1">
      <c r="A2" s="257" t="s">
        <v>53</v>
      </c>
      <c r="B2" s="257"/>
      <c r="C2" s="257"/>
      <c r="D2" s="257"/>
      <c r="E2" s="257"/>
      <c r="F2" s="257"/>
      <c r="G2" s="257"/>
      <c r="H2" s="257"/>
      <c r="I2" s="257"/>
      <c r="J2" s="257"/>
      <c r="K2" s="257"/>
      <c r="L2" s="257"/>
      <c r="M2" s="257"/>
      <c r="N2" s="257"/>
      <c r="O2" s="257"/>
      <c r="P2" s="257"/>
      <c r="Q2" s="257"/>
    </row>
    <row r="3" spans="1:17" ht="16.5" customHeight="1">
      <c r="A3" s="54"/>
      <c r="B3" s="54"/>
      <c r="C3" s="54"/>
      <c r="D3" s="54"/>
      <c r="E3" s="54"/>
      <c r="F3" s="54"/>
      <c r="G3" s="54"/>
      <c r="H3" s="54"/>
      <c r="I3" s="54"/>
      <c r="J3" s="54"/>
      <c r="K3" s="54"/>
      <c r="L3" s="54"/>
      <c r="M3" s="54"/>
      <c r="N3" s="54"/>
      <c r="O3" s="54"/>
      <c r="P3" s="54"/>
      <c r="Q3" s="54"/>
    </row>
    <row r="4" spans="1:17" ht="16.5" customHeight="1">
      <c r="A4" s="1" t="s">
        <v>1</v>
      </c>
      <c r="B4" s="2"/>
      <c r="C4" s="2"/>
      <c r="D4" s="28"/>
      <c r="E4" s="3"/>
      <c r="F4" s="221"/>
      <c r="K4" s="221"/>
      <c r="M4" s="192"/>
      <c r="N4" s="12" t="s">
        <v>2</v>
      </c>
      <c r="O4" s="202"/>
      <c r="P4" s="268" t="s">
        <v>91</v>
      </c>
      <c r="Q4" s="254"/>
    </row>
    <row r="5" spans="1:17" ht="16.5" customHeight="1">
      <c r="A5" s="219" t="s">
        <v>80</v>
      </c>
      <c r="D5" s="16"/>
      <c r="E5" s="6"/>
      <c r="F5" s="221"/>
      <c r="K5" s="221"/>
      <c r="M5" s="192"/>
      <c r="N5" s="13" t="s">
        <v>3</v>
      </c>
      <c r="O5" s="222"/>
      <c r="P5" s="222">
        <v>44378</v>
      </c>
      <c r="Q5" s="37">
        <v>44742</v>
      </c>
    </row>
    <row r="6" spans="1:17" ht="16.5" customHeight="1">
      <c r="A6" s="219" t="s">
        <v>81</v>
      </c>
      <c r="D6" s="16"/>
      <c r="E6" s="6"/>
      <c r="F6" s="221"/>
      <c r="H6" s="223"/>
      <c r="I6" s="223"/>
      <c r="J6" s="223"/>
      <c r="K6" s="221"/>
      <c r="L6" s="223"/>
      <c r="M6" s="192"/>
      <c r="N6" s="13" t="s">
        <v>4</v>
      </c>
      <c r="O6" s="223"/>
      <c r="P6" s="223"/>
      <c r="Q6" s="30"/>
    </row>
    <row r="7" spans="1:17" ht="16.5" customHeight="1">
      <c r="A7" s="220" t="s">
        <v>82</v>
      </c>
      <c r="B7" s="8"/>
      <c r="C7" s="8"/>
      <c r="D7" s="29"/>
      <c r="E7" s="113"/>
      <c r="F7" s="221"/>
      <c r="H7" s="223"/>
      <c r="I7" s="223"/>
      <c r="J7" s="223"/>
      <c r="K7" s="221"/>
      <c r="L7" s="223"/>
      <c r="M7" s="192"/>
      <c r="N7" s="14" t="s">
        <v>5</v>
      </c>
      <c r="O7" s="10"/>
      <c r="P7" s="10"/>
      <c r="Q7" s="31"/>
    </row>
    <row r="8" spans="15:16" ht="16.5" customHeight="1" thickBot="1">
      <c r="O8" s="25"/>
      <c r="P8" s="25"/>
    </row>
    <row r="9" spans="1:17" ht="16.5" customHeight="1" thickBot="1" thickTop="1">
      <c r="A9" s="258" t="s">
        <v>8</v>
      </c>
      <c r="B9" s="259"/>
      <c r="C9" s="260"/>
      <c r="D9" s="269" t="s">
        <v>40</v>
      </c>
      <c r="E9" s="270"/>
      <c r="F9" s="270"/>
      <c r="G9" s="271"/>
      <c r="H9" s="272" t="s">
        <v>41</v>
      </c>
      <c r="I9" s="270"/>
      <c r="J9" s="270"/>
      <c r="K9" s="270"/>
      <c r="L9" s="270"/>
      <c r="M9" s="270"/>
      <c r="N9" s="270"/>
      <c r="O9" s="273" t="s">
        <v>89</v>
      </c>
      <c r="P9" s="274"/>
      <c r="Q9" s="275"/>
    </row>
    <row r="10" spans="1:17" s="35" customFormat="1" ht="16.5" customHeight="1" thickBot="1">
      <c r="A10" s="261"/>
      <c r="B10" s="262"/>
      <c r="C10" s="263"/>
      <c r="D10" s="97" t="s">
        <v>6</v>
      </c>
      <c r="E10" s="98" t="s">
        <v>37</v>
      </c>
      <c r="F10" s="99" t="s">
        <v>39</v>
      </c>
      <c r="G10" s="95" t="s">
        <v>38</v>
      </c>
      <c r="H10" s="114" t="s">
        <v>6</v>
      </c>
      <c r="I10" s="120" t="s">
        <v>47</v>
      </c>
      <c r="J10" s="99" t="s">
        <v>15</v>
      </c>
      <c r="K10" s="99" t="s">
        <v>55</v>
      </c>
      <c r="L10" s="100" t="s">
        <v>14</v>
      </c>
      <c r="M10" s="101" t="s">
        <v>42</v>
      </c>
      <c r="N10" s="102" t="s">
        <v>43</v>
      </c>
      <c r="O10" s="195" t="s">
        <v>57</v>
      </c>
      <c r="P10" s="100" t="s">
        <v>58</v>
      </c>
      <c r="Q10" s="102" t="s">
        <v>67</v>
      </c>
    </row>
    <row r="11" spans="1:17" s="35" customFormat="1" ht="16.5" customHeight="1">
      <c r="A11" s="103"/>
      <c r="B11" s="62"/>
      <c r="C11" s="104"/>
      <c r="D11" s="96"/>
      <c r="E11" s="121"/>
      <c r="F11" s="122"/>
      <c r="G11" s="123"/>
      <c r="H11" s="196"/>
      <c r="I11" s="135"/>
      <c r="J11" s="122"/>
      <c r="K11" s="136"/>
      <c r="L11" s="180"/>
      <c r="M11" s="224"/>
      <c r="N11" s="138"/>
      <c r="O11" s="225"/>
      <c r="P11" s="226"/>
      <c r="Q11" s="138"/>
    </row>
    <row r="12" spans="1:17" s="35" customFormat="1" ht="16.5" customHeight="1">
      <c r="A12" s="227" t="s">
        <v>44</v>
      </c>
      <c r="B12" s="32"/>
      <c r="C12" s="106"/>
      <c r="D12" s="91">
        <v>2375100</v>
      </c>
      <c r="E12" s="124"/>
      <c r="F12" s="125"/>
      <c r="G12" s="126">
        <f>IF(E12&lt;&gt;"",E12-F12,"")</f>
      </c>
      <c r="H12" s="117">
        <f>D12</f>
        <v>2375100</v>
      </c>
      <c r="I12" s="135"/>
      <c r="J12" s="122"/>
      <c r="K12" s="136"/>
      <c r="L12" s="180"/>
      <c r="M12" s="224">
        <f>IF(SUM(J12:L12)&gt;0,SUM(J12:L12),"")</f>
      </c>
      <c r="N12" s="138">
        <f>IF(I12&lt;&gt;"",I12+M12,"")</f>
      </c>
      <c r="O12" s="225"/>
      <c r="P12" s="226"/>
      <c r="Q12" s="138"/>
    </row>
    <row r="13" spans="1:17" s="35" customFormat="1" ht="16.5" customHeight="1">
      <c r="A13" s="227"/>
      <c r="B13" s="32"/>
      <c r="C13" s="106"/>
      <c r="D13" s="91"/>
      <c r="E13" s="124"/>
      <c r="F13" s="125"/>
      <c r="G13" s="126"/>
      <c r="H13" s="117"/>
      <c r="I13" s="135"/>
      <c r="J13" s="122"/>
      <c r="K13" s="136"/>
      <c r="L13" s="180"/>
      <c r="M13" s="224"/>
      <c r="N13" s="138"/>
      <c r="O13" s="225"/>
      <c r="P13" s="226"/>
      <c r="Q13" s="138"/>
    </row>
    <row r="14" spans="1:17" s="35" customFormat="1" ht="16.5" customHeight="1">
      <c r="A14" s="227" t="s">
        <v>45</v>
      </c>
      <c r="B14" s="32"/>
      <c r="C14" s="106"/>
      <c r="D14" s="91">
        <v>901040</v>
      </c>
      <c r="E14" s="124"/>
      <c r="F14" s="125"/>
      <c r="G14" s="126">
        <f>IF(E14&lt;&gt;"",E14-F14,"")</f>
      </c>
      <c r="H14" s="117">
        <f>D14</f>
        <v>901040</v>
      </c>
      <c r="I14" s="135"/>
      <c r="J14" s="122"/>
      <c r="K14" s="136"/>
      <c r="L14" s="180"/>
      <c r="M14" s="224">
        <f>IF(SUM(J14:L14)&gt;0,SUM(J14:L14),"")</f>
      </c>
      <c r="N14" s="138">
        <f>IF(I14&lt;&gt;"",I14+M14,"")</f>
      </c>
      <c r="O14" s="225"/>
      <c r="P14" s="226"/>
      <c r="Q14" s="138"/>
    </row>
    <row r="15" spans="1:17" s="35" customFormat="1" ht="16.5" customHeight="1">
      <c r="A15" s="227"/>
      <c r="B15" s="32"/>
      <c r="C15" s="106"/>
      <c r="D15" s="91"/>
      <c r="E15" s="124"/>
      <c r="F15" s="125"/>
      <c r="G15" s="126"/>
      <c r="H15" s="117"/>
      <c r="I15" s="135"/>
      <c r="J15" s="122"/>
      <c r="K15" s="136"/>
      <c r="L15" s="180"/>
      <c r="M15" s="224"/>
      <c r="N15" s="138"/>
      <c r="O15" s="225"/>
      <c r="P15" s="226"/>
      <c r="Q15" s="138"/>
    </row>
    <row r="16" spans="1:17" s="35" customFormat="1" ht="16.5" customHeight="1">
      <c r="A16" s="227" t="s">
        <v>20</v>
      </c>
      <c r="B16" s="32"/>
      <c r="C16" s="107"/>
      <c r="D16" s="91">
        <v>9500</v>
      </c>
      <c r="E16" s="228"/>
      <c r="F16" s="229"/>
      <c r="G16" s="126">
        <f>IF(E16&lt;&gt;"",E16-F16,"")</f>
      </c>
      <c r="H16" s="117">
        <f>D16</f>
        <v>9500</v>
      </c>
      <c r="I16" s="135"/>
      <c r="J16" s="122"/>
      <c r="K16" s="136"/>
      <c r="L16" s="180"/>
      <c r="M16" s="224">
        <f>IF(SUM(J16:L16)&gt;0,SUM(J16:L16),"")</f>
      </c>
      <c r="N16" s="138">
        <f>IF(I16&lt;&gt;"",I16+M16,"")</f>
      </c>
      <c r="O16" s="230"/>
      <c r="P16" s="231"/>
      <c r="Q16" s="144"/>
    </row>
    <row r="17" spans="1:17" s="35" customFormat="1" ht="16.5" customHeight="1">
      <c r="A17" s="227"/>
      <c r="B17" s="32"/>
      <c r="C17" s="106"/>
      <c r="D17" s="91"/>
      <c r="E17" s="124"/>
      <c r="F17" s="125"/>
      <c r="G17" s="126"/>
      <c r="H17" s="117"/>
      <c r="I17" s="135"/>
      <c r="J17" s="122"/>
      <c r="K17" s="136"/>
      <c r="L17" s="180"/>
      <c r="M17" s="224"/>
      <c r="N17" s="138"/>
      <c r="O17" s="225"/>
      <c r="P17" s="226"/>
      <c r="Q17" s="138"/>
    </row>
    <row r="18" spans="1:17" s="35" customFormat="1" ht="16.5" customHeight="1">
      <c r="A18" s="227" t="s">
        <v>64</v>
      </c>
      <c r="B18" s="32"/>
      <c r="C18" s="106"/>
      <c r="D18" s="91">
        <v>5000</v>
      </c>
      <c r="E18" s="124"/>
      <c r="F18" s="125"/>
      <c r="G18" s="126">
        <f>IF(E18&lt;&gt;"",E18-F18,"")</f>
      </c>
      <c r="H18" s="117">
        <f>D18</f>
        <v>5000</v>
      </c>
      <c r="I18" s="135"/>
      <c r="J18" s="122"/>
      <c r="K18" s="136"/>
      <c r="L18" s="180"/>
      <c r="M18" s="224">
        <f>IF(SUM(J18:L18)&gt;0,SUM(J18:L18),"")</f>
      </c>
      <c r="N18" s="138">
        <f>IF(I18&lt;&gt;"",I18+M18,"")</f>
      </c>
      <c r="O18" s="230"/>
      <c r="P18" s="231"/>
      <c r="Q18" s="144"/>
    </row>
    <row r="19" spans="1:17" s="35" customFormat="1" ht="16.5" customHeight="1">
      <c r="A19" s="227"/>
      <c r="B19" s="32"/>
      <c r="C19" s="106"/>
      <c r="D19" s="91"/>
      <c r="E19" s="124"/>
      <c r="F19" s="125"/>
      <c r="G19" s="126"/>
      <c r="H19" s="117"/>
      <c r="I19" s="135"/>
      <c r="J19" s="122"/>
      <c r="K19" s="136"/>
      <c r="L19" s="180"/>
      <c r="M19" s="224"/>
      <c r="N19" s="138"/>
      <c r="O19" s="225"/>
      <c r="P19" s="226"/>
      <c r="Q19" s="138"/>
    </row>
    <row r="20" spans="1:17" s="35" customFormat="1" ht="16.5" customHeight="1">
      <c r="A20" s="227" t="s">
        <v>19</v>
      </c>
      <c r="B20" s="32"/>
      <c r="C20" s="106"/>
      <c r="D20" s="92">
        <v>0</v>
      </c>
      <c r="E20" s="124"/>
      <c r="F20" s="125"/>
      <c r="G20" s="126">
        <f>IF(E20&lt;&gt;"",E20-F20,"")</f>
      </c>
      <c r="H20" s="117">
        <f>D20</f>
        <v>0</v>
      </c>
      <c r="I20" s="135"/>
      <c r="J20" s="122"/>
      <c r="K20" s="136"/>
      <c r="L20" s="180"/>
      <c r="M20" s="224">
        <f>IF(SUM(J20:L20)&gt;0,SUM(J20:L20),"")</f>
      </c>
      <c r="N20" s="138">
        <f>IF(I20&lt;&gt;"",I20+M20,"")</f>
      </c>
      <c r="O20" s="230"/>
      <c r="P20" s="231"/>
      <c r="Q20" s="144"/>
    </row>
    <row r="21" spans="1:17" s="35" customFormat="1" ht="16.5" customHeight="1">
      <c r="A21" s="227"/>
      <c r="B21" s="32"/>
      <c r="C21" s="106"/>
      <c r="D21" s="92"/>
      <c r="E21" s="124"/>
      <c r="F21" s="125"/>
      <c r="G21" s="126"/>
      <c r="H21" s="117"/>
      <c r="I21" s="135"/>
      <c r="J21" s="122"/>
      <c r="K21" s="136"/>
      <c r="L21" s="180"/>
      <c r="M21" s="224"/>
      <c r="N21" s="138"/>
      <c r="O21" s="225"/>
      <c r="P21" s="226"/>
      <c r="Q21" s="138"/>
    </row>
    <row r="22" spans="1:17" s="35" customFormat="1" ht="16.5" customHeight="1">
      <c r="A22" s="227" t="s">
        <v>21</v>
      </c>
      <c r="B22" s="32"/>
      <c r="C22" s="106"/>
      <c r="D22" s="91">
        <v>500</v>
      </c>
      <c r="E22" s="124"/>
      <c r="F22" s="125"/>
      <c r="G22" s="126">
        <f>IF(E22&lt;&gt;"",E22-F22,"")</f>
      </c>
      <c r="H22" s="117">
        <f>D22</f>
        <v>500</v>
      </c>
      <c r="I22" s="135"/>
      <c r="J22" s="122"/>
      <c r="K22" s="136"/>
      <c r="L22" s="180"/>
      <c r="M22" s="224">
        <f>IF(SUM(J22:L22)&gt;0,SUM(J22:L22),"")</f>
      </c>
      <c r="N22" s="138">
        <f>IF(I22&lt;&gt;"",I22+M22,"")</f>
      </c>
      <c r="O22" s="230"/>
      <c r="P22" s="231"/>
      <c r="Q22" s="144"/>
    </row>
    <row r="23" spans="1:17" s="35" customFormat="1" ht="16.5" customHeight="1">
      <c r="A23" s="227"/>
      <c r="B23" s="32"/>
      <c r="C23" s="106"/>
      <c r="D23" s="91"/>
      <c r="E23" s="124"/>
      <c r="F23" s="125"/>
      <c r="G23" s="126"/>
      <c r="H23" s="117"/>
      <c r="I23" s="135"/>
      <c r="J23" s="122"/>
      <c r="K23" s="136"/>
      <c r="L23" s="180"/>
      <c r="M23" s="224"/>
      <c r="N23" s="138"/>
      <c r="O23" s="225"/>
      <c r="P23" s="226"/>
      <c r="Q23" s="138"/>
    </row>
    <row r="24" spans="1:17" s="35" customFormat="1" ht="16.5" customHeight="1">
      <c r="A24" s="227" t="s">
        <v>54</v>
      </c>
      <c r="B24" s="32"/>
      <c r="C24" s="106"/>
      <c r="D24" s="91">
        <v>0</v>
      </c>
      <c r="E24" s="124"/>
      <c r="F24" s="125"/>
      <c r="G24" s="126">
        <f>IF(E24&lt;&gt;"",E24-F24,"")</f>
      </c>
      <c r="H24" s="117">
        <f>D24</f>
        <v>0</v>
      </c>
      <c r="I24" s="135"/>
      <c r="J24" s="122"/>
      <c r="K24" s="136"/>
      <c r="L24" s="180"/>
      <c r="M24" s="224">
        <f>IF(SUM(J24:L24)&gt;0,SUM(J24:L24),"")</f>
      </c>
      <c r="N24" s="138">
        <f>IF(I24&lt;&gt;"",I24+M24,"")</f>
      </c>
      <c r="O24" s="230"/>
      <c r="P24" s="231"/>
      <c r="Q24" s="144"/>
    </row>
    <row r="25" spans="1:17" s="35" customFormat="1" ht="16.5" customHeight="1">
      <c r="A25" s="227"/>
      <c r="B25" s="32"/>
      <c r="C25" s="106"/>
      <c r="D25" s="91"/>
      <c r="E25" s="124"/>
      <c r="F25" s="125"/>
      <c r="G25" s="126"/>
      <c r="H25" s="117"/>
      <c r="I25" s="135"/>
      <c r="J25" s="122"/>
      <c r="K25" s="136"/>
      <c r="L25" s="180"/>
      <c r="M25" s="224"/>
      <c r="N25" s="138"/>
      <c r="O25" s="225"/>
      <c r="P25" s="226"/>
      <c r="Q25" s="138"/>
    </row>
    <row r="26" spans="1:17" s="35" customFormat="1" ht="16.5" customHeight="1">
      <c r="A26" s="227" t="s">
        <v>66</v>
      </c>
      <c r="B26" s="32"/>
      <c r="C26" s="106"/>
      <c r="D26" s="91">
        <v>263291</v>
      </c>
      <c r="E26" s="124"/>
      <c r="F26" s="125"/>
      <c r="G26" s="126">
        <f>IF(E26&lt;&gt;"",E26-F26,"")</f>
      </c>
      <c r="H26" s="117">
        <f>D26</f>
        <v>263291</v>
      </c>
      <c r="I26" s="135"/>
      <c r="J26" s="122"/>
      <c r="K26" s="136"/>
      <c r="L26" s="180"/>
      <c r="M26" s="232">
        <f>IF(SUM(J26:L26)&gt;0,SUM(J26:L26),"")</f>
      </c>
      <c r="N26" s="138">
        <f>IF(I26&lt;&gt;"",I26+M26,"")</f>
      </c>
      <c r="O26" s="230"/>
      <c r="P26" s="231"/>
      <c r="Q26" s="144"/>
    </row>
    <row r="27" spans="1:17" s="35" customFormat="1" ht="16.5" customHeight="1">
      <c r="A27" s="227"/>
      <c r="B27" s="32"/>
      <c r="C27" s="106"/>
      <c r="D27" s="91"/>
      <c r="E27" s="124"/>
      <c r="F27" s="125"/>
      <c r="G27" s="126"/>
      <c r="H27" s="117"/>
      <c r="I27" s="135"/>
      <c r="J27" s="122"/>
      <c r="K27" s="136"/>
      <c r="L27" s="180"/>
      <c r="M27" s="224"/>
      <c r="N27" s="138"/>
      <c r="O27" s="225"/>
      <c r="P27" s="226"/>
      <c r="Q27" s="138"/>
    </row>
    <row r="28" spans="1:17" s="35" customFormat="1" ht="16.5" customHeight="1">
      <c r="A28" s="227" t="s">
        <v>83</v>
      </c>
      <c r="B28" s="32"/>
      <c r="C28" s="106"/>
      <c r="D28" s="91">
        <v>197469</v>
      </c>
      <c r="E28" s="124"/>
      <c r="F28" s="125"/>
      <c r="G28" s="126">
        <f>IF(E28&lt;&gt;"",E28-F28,"")</f>
      </c>
      <c r="H28" s="118">
        <v>0</v>
      </c>
      <c r="I28" s="139"/>
      <c r="J28" s="140"/>
      <c r="K28" s="141"/>
      <c r="L28" s="181"/>
      <c r="M28" s="233">
        <f>IF(SUM(J28:L28)&gt;0,SUM(J28:L28),"")</f>
      </c>
      <c r="N28" s="144">
        <f>IF(I28&lt;&gt;"",I28+M28,"")</f>
      </c>
      <c r="O28" s="230"/>
      <c r="P28" s="231"/>
      <c r="Q28" s="144"/>
    </row>
    <row r="29" spans="1:17" s="35" customFormat="1" ht="16.5" customHeight="1" thickBot="1">
      <c r="A29" s="234"/>
      <c r="C29" s="109"/>
      <c r="D29" s="93"/>
      <c r="E29" s="129"/>
      <c r="F29" s="130"/>
      <c r="G29" s="131"/>
      <c r="H29" s="119"/>
      <c r="I29" s="145"/>
      <c r="J29" s="146"/>
      <c r="K29" s="147"/>
      <c r="L29" s="182"/>
      <c r="M29" s="148"/>
      <c r="N29" s="149"/>
      <c r="O29" s="197"/>
      <c r="P29" s="209"/>
      <c r="Q29" s="149"/>
    </row>
    <row r="30" spans="1:17" ht="16.5" customHeight="1" thickBot="1">
      <c r="A30" s="110" t="s">
        <v>22</v>
      </c>
      <c r="B30" s="111"/>
      <c r="C30" s="112"/>
      <c r="D30" s="94">
        <f>SUM(D11:D29)</f>
        <v>3751900</v>
      </c>
      <c r="E30" s="235">
        <f>SUM(E11:E29)</f>
        <v>0</v>
      </c>
      <c r="F30" s="236">
        <f>SUM(F11:F29)</f>
        <v>0</v>
      </c>
      <c r="G30" s="237">
        <f>SUM(G11:G29)</f>
        <v>0</v>
      </c>
      <c r="H30" s="115">
        <f aca="true" t="shared" si="0" ref="H30:Q30">SUM(H11:H29)</f>
        <v>3554431</v>
      </c>
      <c r="I30" s="238">
        <f t="shared" si="0"/>
        <v>0</v>
      </c>
      <c r="J30" s="236">
        <f t="shared" si="0"/>
        <v>0</v>
      </c>
      <c r="K30" s="239">
        <f t="shared" si="0"/>
        <v>0</v>
      </c>
      <c r="L30" s="240">
        <f t="shared" si="0"/>
        <v>0</v>
      </c>
      <c r="M30" s="241">
        <f>SUM(M11:M29)</f>
        <v>0</v>
      </c>
      <c r="N30" s="242">
        <f>SUM(N11:N29)</f>
        <v>0</v>
      </c>
      <c r="O30" s="243">
        <f t="shared" si="0"/>
        <v>0</v>
      </c>
      <c r="P30" s="239"/>
      <c r="Q30" s="242">
        <f t="shared" si="0"/>
        <v>0</v>
      </c>
    </row>
    <row r="31" spans="1:17" ht="12.75" customHeight="1" thickTop="1">
      <c r="A31" s="244"/>
      <c r="B31" s="223"/>
      <c r="C31" s="223"/>
      <c r="D31" s="22"/>
      <c r="E31" s="223"/>
      <c r="F31" s="223"/>
      <c r="G31" s="223"/>
      <c r="H31" s="223"/>
      <c r="I31" s="223"/>
      <c r="J31" s="223"/>
      <c r="K31" s="223"/>
      <c r="L31" s="223"/>
      <c r="M31" s="223"/>
      <c r="N31" s="223"/>
      <c r="O31" s="244"/>
      <c r="P31" s="244"/>
      <c r="Q31" s="223"/>
    </row>
    <row r="32" spans="1:17" ht="12.75">
      <c r="A32" s="244"/>
      <c r="B32" s="223"/>
      <c r="C32" s="223"/>
      <c r="D32" s="22"/>
      <c r="E32" s="223"/>
      <c r="F32" s="223"/>
      <c r="G32" s="223"/>
      <c r="H32" s="223"/>
      <c r="I32" s="223"/>
      <c r="J32" s="223"/>
      <c r="K32" s="223"/>
      <c r="L32" s="223"/>
      <c r="M32" s="223"/>
      <c r="N32" s="223"/>
      <c r="O32" s="244"/>
      <c r="P32" s="244"/>
      <c r="Q32" s="223"/>
    </row>
    <row r="33" spans="7:16" ht="12.75">
      <c r="G33" s="245"/>
      <c r="O33" s="25"/>
      <c r="P33" s="25"/>
    </row>
    <row r="34" spans="1:17" ht="12.75" customHeight="1">
      <c r="A34" s="252" t="s">
        <v>9</v>
      </c>
      <c r="B34" s="253"/>
      <c r="C34" s="253"/>
      <c r="D34" s="253"/>
      <c r="E34" s="254"/>
      <c r="G34" s="252" t="s">
        <v>48</v>
      </c>
      <c r="H34" s="253"/>
      <c r="I34" s="253"/>
      <c r="J34" s="254"/>
      <c r="K34" s="6"/>
      <c r="L34" s="11"/>
      <c r="M34" s="2"/>
      <c r="N34" s="2"/>
      <c r="O34" s="26"/>
      <c r="P34" s="26"/>
      <c r="Q34" s="3"/>
    </row>
    <row r="35" spans="1:17" ht="12.75" customHeight="1">
      <c r="A35" s="264" t="s">
        <v>68</v>
      </c>
      <c r="B35" s="265"/>
      <c r="C35" s="265"/>
      <c r="D35" s="265"/>
      <c r="E35" s="266"/>
      <c r="G35" s="201" t="s">
        <v>71</v>
      </c>
      <c r="J35" s="6"/>
      <c r="K35" s="6"/>
      <c r="L35" s="4" t="s">
        <v>46</v>
      </c>
      <c r="O35" s="250"/>
      <c r="P35" s="250"/>
      <c r="Q35" s="251"/>
    </row>
    <row r="36" spans="1:17" ht="12.75" customHeight="1">
      <c r="A36" s="267"/>
      <c r="B36" s="265"/>
      <c r="C36" s="265"/>
      <c r="D36" s="265"/>
      <c r="E36" s="266"/>
      <c r="G36" s="201" t="s">
        <v>72</v>
      </c>
      <c r="J36" s="6"/>
      <c r="K36" s="6"/>
      <c r="L36" s="4"/>
      <c r="O36" s="250"/>
      <c r="P36" s="250"/>
      <c r="Q36" s="251"/>
    </row>
    <row r="37" spans="1:17" ht="12.75" customHeight="1">
      <c r="A37" s="267"/>
      <c r="B37" s="265"/>
      <c r="C37" s="265"/>
      <c r="D37" s="265"/>
      <c r="E37" s="266"/>
      <c r="G37" s="201" t="s">
        <v>73</v>
      </c>
      <c r="J37" s="6"/>
      <c r="K37" s="6"/>
      <c r="L37" s="4"/>
      <c r="O37" s="250" t="s">
        <v>70</v>
      </c>
      <c r="P37" s="250"/>
      <c r="Q37" s="251"/>
    </row>
    <row r="38" spans="1:17" ht="12.75" customHeight="1">
      <c r="A38" s="267"/>
      <c r="B38" s="265"/>
      <c r="C38" s="265"/>
      <c r="D38" s="265"/>
      <c r="E38" s="266"/>
      <c r="G38" s="201" t="s">
        <v>74</v>
      </c>
      <c r="J38" s="6"/>
      <c r="K38" s="6"/>
      <c r="L38" s="4"/>
      <c r="O38" s="25"/>
      <c r="P38" s="25"/>
      <c r="Q38" s="6"/>
    </row>
    <row r="39" spans="1:17" ht="12.75" customHeight="1">
      <c r="A39" s="267"/>
      <c r="B39" s="265"/>
      <c r="C39" s="265"/>
      <c r="D39" s="265"/>
      <c r="E39" s="266"/>
      <c r="G39" s="201" t="s">
        <v>75</v>
      </c>
      <c r="I39" s="194"/>
      <c r="J39" s="186"/>
      <c r="K39" s="6"/>
      <c r="L39" s="4"/>
      <c r="O39" s="25"/>
      <c r="P39" s="25"/>
      <c r="Q39" s="6"/>
    </row>
    <row r="40" spans="1:17" ht="12.75" customHeight="1">
      <c r="A40" s="267"/>
      <c r="B40" s="265"/>
      <c r="C40" s="265"/>
      <c r="D40" s="265"/>
      <c r="E40" s="266"/>
      <c r="G40" s="201" t="s">
        <v>76</v>
      </c>
      <c r="I40" s="194"/>
      <c r="J40" s="89"/>
      <c r="K40" s="6"/>
      <c r="L40" s="4" t="s">
        <v>12</v>
      </c>
      <c r="O40" s="25"/>
      <c r="P40" s="25"/>
      <c r="Q40" s="6"/>
    </row>
    <row r="41" spans="1:17" ht="12.75">
      <c r="A41" s="267"/>
      <c r="B41" s="265"/>
      <c r="C41" s="265"/>
      <c r="D41" s="265"/>
      <c r="E41" s="266"/>
      <c r="G41" s="201" t="s">
        <v>77</v>
      </c>
      <c r="I41" s="246"/>
      <c r="J41" s="247"/>
      <c r="K41" s="89"/>
      <c r="L41" s="4"/>
      <c r="O41" s="25"/>
      <c r="P41" s="25"/>
      <c r="Q41" s="6"/>
    </row>
    <row r="42" spans="1:17" ht="12.75">
      <c r="A42" s="201"/>
      <c r="C42" s="248"/>
      <c r="D42" s="248"/>
      <c r="E42" s="6"/>
      <c r="G42" s="201" t="s">
        <v>78</v>
      </c>
      <c r="H42" s="6"/>
      <c r="J42" s="6"/>
      <c r="K42" s="89"/>
      <c r="L42" s="4"/>
      <c r="O42" s="25"/>
      <c r="P42" s="25"/>
      <c r="Q42" s="6"/>
    </row>
    <row r="43" spans="1:18" ht="12.75">
      <c r="A43" s="4" t="s">
        <v>17</v>
      </c>
      <c r="C43" s="248"/>
      <c r="D43" s="248"/>
      <c r="E43" s="6"/>
      <c r="G43" s="201" t="s">
        <v>79</v>
      </c>
      <c r="H43" s="6"/>
      <c r="J43" s="6"/>
      <c r="K43" s="194"/>
      <c r="L43" s="255" t="s">
        <v>70</v>
      </c>
      <c r="M43" s="250"/>
      <c r="N43" s="256"/>
      <c r="O43" s="250" t="s">
        <v>70</v>
      </c>
      <c r="P43" s="250"/>
      <c r="Q43" s="251"/>
      <c r="R43" s="88"/>
    </row>
    <row r="44" spans="1:17" ht="12.75">
      <c r="A44" s="18" t="s">
        <v>10</v>
      </c>
      <c r="B44" s="8"/>
      <c r="C44" s="20"/>
      <c r="D44" s="20" t="s">
        <v>11</v>
      </c>
      <c r="E44" s="113"/>
      <c r="G44" s="18" t="s">
        <v>90</v>
      </c>
      <c r="H44" s="113"/>
      <c r="I44" s="8"/>
      <c r="J44" s="113"/>
      <c r="K44" s="246"/>
      <c r="L44" s="249"/>
      <c r="M44" s="210" t="s">
        <v>23</v>
      </c>
      <c r="N44" s="87"/>
      <c r="O44" s="87"/>
      <c r="P44" s="87" t="s">
        <v>65</v>
      </c>
      <c r="Q44" s="211"/>
    </row>
    <row r="45" spans="7:9" ht="12.75">
      <c r="G45" s="190"/>
      <c r="H45" s="5"/>
      <c r="I45" s="5"/>
    </row>
    <row r="46" spans="7:9" ht="12.75">
      <c r="G46" s="190"/>
      <c r="H46" s="5"/>
      <c r="I46" s="5"/>
    </row>
  </sheetData>
  <sheetProtection/>
  <mergeCells count="15">
    <mergeCell ref="A1:Q1"/>
    <mergeCell ref="A2:Q2"/>
    <mergeCell ref="A9:C10"/>
    <mergeCell ref="A35:E41"/>
    <mergeCell ref="P4:Q4"/>
    <mergeCell ref="D9:G9"/>
    <mergeCell ref="H9:N9"/>
    <mergeCell ref="O9:Q9"/>
    <mergeCell ref="O35:Q35"/>
    <mergeCell ref="A34:E34"/>
    <mergeCell ref="G34:J34"/>
    <mergeCell ref="O36:Q36"/>
    <mergeCell ref="O37:Q37"/>
    <mergeCell ref="L43:N43"/>
    <mergeCell ref="O43:Q43"/>
  </mergeCells>
  <printOptions horizontalCentered="1"/>
  <pageMargins left="0.14" right="0.19" top="0.52" bottom="0.35" header="0.22" footer="0.19"/>
  <pageSetup fitToHeight="1" fitToWidth="1" horizontalDpi="600" verticalDpi="600" orientation="landscape" scale="69" r:id="rId1"/>
  <headerFooter alignWithMargins="0">
    <oddHeader>&amp;R&amp;12Contract No. CSB18-506-002
Attachment A-1</oddHeader>
    <oddFooter>&amp;L&amp;F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 sqref="A1:K1"/>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57" t="s">
        <v>34</v>
      </c>
      <c r="B1" s="257"/>
      <c r="C1" s="257"/>
      <c r="D1" s="257"/>
      <c r="E1" s="257"/>
      <c r="F1" s="257"/>
      <c r="G1" s="257"/>
      <c r="H1" s="257"/>
      <c r="I1" s="257"/>
      <c r="J1" s="257"/>
      <c r="K1" s="257"/>
      <c r="L1" s="54"/>
    </row>
    <row r="2" spans="1:12" ht="15" customHeight="1">
      <c r="A2" s="257" t="s">
        <v>86</v>
      </c>
      <c r="B2" s="257"/>
      <c r="C2" s="257"/>
      <c r="D2" s="257"/>
      <c r="E2" s="257"/>
      <c r="F2" s="257"/>
      <c r="G2" s="257"/>
      <c r="H2" s="257"/>
      <c r="I2" s="257"/>
      <c r="J2" s="257"/>
      <c r="K2" s="257"/>
      <c r="L2" s="54"/>
    </row>
    <row r="4" spans="1:11" ht="12.75">
      <c r="A4" s="1" t="s">
        <v>1</v>
      </c>
      <c r="B4" s="2"/>
      <c r="C4" s="2"/>
      <c r="D4" s="2"/>
      <c r="E4" s="51"/>
      <c r="F4" s="16"/>
      <c r="G4" s="5"/>
      <c r="H4" s="192"/>
      <c r="I4" s="12" t="s">
        <v>2</v>
      </c>
      <c r="J4" s="268" t="str">
        <f>'MRFP General Srv'!P4</f>
        <v>CSB20-600-002 (Mod 1)</v>
      </c>
      <c r="K4" s="288"/>
    </row>
    <row r="5" spans="1:11" ht="12.75">
      <c r="A5" s="4" t="str">
        <f>'MRFP General Srv'!A5</f>
        <v>C2 Global Professional Services LLC</v>
      </c>
      <c r="B5" s="5"/>
      <c r="C5" s="5"/>
      <c r="D5" s="5"/>
      <c r="E5" s="52"/>
      <c r="F5" s="16"/>
      <c r="G5" s="5"/>
      <c r="H5" s="192"/>
      <c r="I5" s="13" t="s">
        <v>3</v>
      </c>
      <c r="J5" s="23">
        <f>'MRFP General Srv'!P5</f>
        <v>44378</v>
      </c>
      <c r="K5" s="37">
        <f>'MRFP General Srv'!Q5</f>
        <v>44742</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263</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263</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2" t="s">
        <v>9</v>
      </c>
      <c r="B36" s="253"/>
      <c r="C36" s="253"/>
      <c r="D36" s="253"/>
      <c r="E36" s="253"/>
      <c r="F36" s="281"/>
      <c r="H36" s="11"/>
      <c r="I36" s="2"/>
      <c r="J36" s="26"/>
      <c r="K36" s="217"/>
    </row>
    <row r="37" spans="1:11" ht="12.75" customHeight="1">
      <c r="A37" s="264" t="s">
        <v>68</v>
      </c>
      <c r="B37" s="265"/>
      <c r="C37" s="265"/>
      <c r="D37" s="265"/>
      <c r="E37" s="265"/>
      <c r="F37" s="266"/>
      <c r="H37" s="4" t="s">
        <v>46</v>
      </c>
      <c r="I37" s="5"/>
      <c r="J37" s="90"/>
      <c r="K37" s="186"/>
    </row>
    <row r="38" spans="1:11" ht="12.75">
      <c r="A38" s="267"/>
      <c r="B38" s="265"/>
      <c r="C38" s="265"/>
      <c r="D38" s="265"/>
      <c r="E38" s="265"/>
      <c r="F38" s="266"/>
      <c r="H38" s="4"/>
      <c r="I38" s="5"/>
      <c r="J38" s="90"/>
      <c r="K38" s="186"/>
    </row>
    <row r="39" spans="1:11" ht="18.75" customHeight="1">
      <c r="A39" s="267"/>
      <c r="B39" s="265"/>
      <c r="C39" s="265"/>
      <c r="D39" s="265"/>
      <c r="E39" s="265"/>
      <c r="F39" s="266"/>
      <c r="H39" s="4"/>
      <c r="I39" s="90"/>
      <c r="J39" s="283" t="s">
        <v>70</v>
      </c>
      <c r="K39" s="296"/>
    </row>
    <row r="40" spans="1:11" ht="18.75" customHeight="1">
      <c r="A40" s="267"/>
      <c r="B40" s="265"/>
      <c r="C40" s="265"/>
      <c r="D40" s="265"/>
      <c r="E40" s="265"/>
      <c r="F40" s="266"/>
      <c r="H40" s="4"/>
      <c r="I40" s="5"/>
      <c r="J40" s="27"/>
      <c r="K40" s="218"/>
    </row>
    <row r="41" spans="1:11" ht="12.75">
      <c r="A41" s="267"/>
      <c r="B41" s="265"/>
      <c r="C41" s="265"/>
      <c r="D41" s="265"/>
      <c r="E41" s="265"/>
      <c r="F41" s="266"/>
      <c r="H41" s="4" t="s">
        <v>12</v>
      </c>
      <c r="I41" s="5"/>
      <c r="J41" s="27"/>
      <c r="K41" s="218"/>
    </row>
    <row r="42" spans="1:11" ht="12.75">
      <c r="A42" s="267"/>
      <c r="B42" s="265"/>
      <c r="C42" s="265"/>
      <c r="D42" s="265"/>
      <c r="E42" s="265"/>
      <c r="F42" s="266"/>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55" t="s">
        <v>70</v>
      </c>
      <c r="I44" s="283"/>
      <c r="J44" s="283" t="s">
        <v>70</v>
      </c>
      <c r="K44" s="251"/>
    </row>
    <row r="45" spans="1:11" ht="12.75">
      <c r="A45" s="18"/>
      <c r="B45" s="216" t="s">
        <v>10</v>
      </c>
      <c r="C45" s="20"/>
      <c r="D45" s="20"/>
      <c r="E45" s="20" t="s">
        <v>11</v>
      </c>
      <c r="F45" s="113"/>
      <c r="H45" s="295" t="s">
        <v>23</v>
      </c>
      <c r="I45" s="278"/>
      <c r="J45" s="278" t="s">
        <v>65</v>
      </c>
      <c r="K45" s="279"/>
    </row>
  </sheetData>
  <sheetProtection/>
  <mergeCells count="12">
    <mergeCell ref="A44:F44"/>
    <mergeCell ref="H44:I44"/>
    <mergeCell ref="J44:K44"/>
    <mergeCell ref="H45:I45"/>
    <mergeCell ref="J45:K45"/>
    <mergeCell ref="A1:K1"/>
    <mergeCell ref="A2:K2"/>
    <mergeCell ref="J4:K4"/>
    <mergeCell ref="A10:D10"/>
    <mergeCell ref="A36:F36"/>
    <mergeCell ref="A37:F42"/>
    <mergeCell ref="J39:K39"/>
  </mergeCells>
  <printOptions horizontalCentered="1"/>
  <pageMargins left="0.38" right="0" top="0.73" bottom="0.84" header="0.17" footer="0.35"/>
  <pageSetup fitToHeight="1" fitToWidth="1" horizontalDpi="600" verticalDpi="600" orientation="landscape" scale="73" r:id="rId1"/>
  <headerFooter alignWithMargins="0">
    <oddHeader>&amp;R&amp;12Contract No. CSB18-506-002
Attachment B-4</oddHeader>
    <oddFooter>&amp;L&amp;F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 sqref="A1:K1"/>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57" t="s">
        <v>34</v>
      </c>
      <c r="B1" s="257"/>
      <c r="C1" s="257"/>
      <c r="D1" s="257"/>
      <c r="E1" s="257"/>
      <c r="F1" s="257"/>
      <c r="G1" s="257"/>
      <c r="H1" s="257"/>
      <c r="I1" s="257"/>
      <c r="J1" s="257"/>
      <c r="K1" s="257"/>
      <c r="L1" s="54"/>
    </row>
    <row r="2" spans="1:12" ht="15" customHeight="1">
      <c r="A2" s="257" t="s">
        <v>87</v>
      </c>
      <c r="B2" s="257"/>
      <c r="C2" s="257"/>
      <c r="D2" s="257"/>
      <c r="E2" s="257"/>
      <c r="F2" s="257"/>
      <c r="G2" s="257"/>
      <c r="H2" s="257"/>
      <c r="I2" s="257"/>
      <c r="J2" s="257"/>
      <c r="K2" s="257"/>
      <c r="L2" s="54"/>
    </row>
    <row r="4" spans="1:11" ht="12.75">
      <c r="A4" s="1" t="s">
        <v>1</v>
      </c>
      <c r="B4" s="2"/>
      <c r="C4" s="2"/>
      <c r="D4" s="2"/>
      <c r="E4" s="51"/>
      <c r="F4" s="16"/>
      <c r="G4" s="5"/>
      <c r="H4" s="192"/>
      <c r="I4" s="12" t="s">
        <v>2</v>
      </c>
      <c r="J4" s="268" t="str">
        <f>'MRFP General Srv'!P4</f>
        <v>CSB20-600-002 (Mod 1)</v>
      </c>
      <c r="K4" s="288"/>
    </row>
    <row r="5" spans="1:11" ht="12.75">
      <c r="A5" s="4" t="str">
        <f>'MRFP General Srv'!A5</f>
        <v>C2 Global Professional Services LLC</v>
      </c>
      <c r="B5" s="5"/>
      <c r="C5" s="5"/>
      <c r="D5" s="5"/>
      <c r="E5" s="52"/>
      <c r="F5" s="16"/>
      <c r="G5" s="5"/>
      <c r="H5" s="192"/>
      <c r="I5" s="13" t="s">
        <v>3</v>
      </c>
      <c r="J5" s="23">
        <f>'MRFP General Srv'!P5</f>
        <v>44378</v>
      </c>
      <c r="K5" s="37">
        <f>'MRFP General Srv'!Q5</f>
        <v>44742</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2247</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2247</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2" t="s">
        <v>9</v>
      </c>
      <c r="B36" s="253"/>
      <c r="C36" s="253"/>
      <c r="D36" s="253"/>
      <c r="E36" s="253"/>
      <c r="F36" s="281"/>
      <c r="H36" s="11"/>
      <c r="I36" s="2"/>
      <c r="J36" s="26"/>
      <c r="K36" s="217"/>
    </row>
    <row r="37" spans="1:11" ht="12.75" customHeight="1">
      <c r="A37" s="264" t="s">
        <v>68</v>
      </c>
      <c r="B37" s="265"/>
      <c r="C37" s="265"/>
      <c r="D37" s="265"/>
      <c r="E37" s="265"/>
      <c r="F37" s="266"/>
      <c r="H37" s="4" t="s">
        <v>46</v>
      </c>
      <c r="I37" s="5"/>
      <c r="J37" s="90"/>
      <c r="K37" s="186"/>
    </row>
    <row r="38" spans="1:11" ht="12.75">
      <c r="A38" s="267"/>
      <c r="B38" s="265"/>
      <c r="C38" s="265"/>
      <c r="D38" s="265"/>
      <c r="E38" s="265"/>
      <c r="F38" s="266"/>
      <c r="H38" s="4"/>
      <c r="I38" s="5"/>
      <c r="J38" s="90"/>
      <c r="K38" s="186"/>
    </row>
    <row r="39" spans="1:11" ht="18.75" customHeight="1">
      <c r="A39" s="267"/>
      <c r="B39" s="265"/>
      <c r="C39" s="265"/>
      <c r="D39" s="265"/>
      <c r="E39" s="265"/>
      <c r="F39" s="266"/>
      <c r="H39" s="4"/>
      <c r="I39" s="90"/>
      <c r="J39" s="283" t="s">
        <v>70</v>
      </c>
      <c r="K39" s="296"/>
    </row>
    <row r="40" spans="1:11" ht="18.75" customHeight="1">
      <c r="A40" s="267"/>
      <c r="B40" s="265"/>
      <c r="C40" s="265"/>
      <c r="D40" s="265"/>
      <c r="E40" s="265"/>
      <c r="F40" s="266"/>
      <c r="H40" s="4"/>
      <c r="I40" s="5"/>
      <c r="J40" s="27"/>
      <c r="K40" s="218"/>
    </row>
    <row r="41" spans="1:11" ht="12.75">
      <c r="A41" s="267"/>
      <c r="B41" s="265"/>
      <c r="C41" s="265"/>
      <c r="D41" s="265"/>
      <c r="E41" s="265"/>
      <c r="F41" s="266"/>
      <c r="H41" s="4" t="s">
        <v>12</v>
      </c>
      <c r="I41" s="5"/>
      <c r="J41" s="27"/>
      <c r="K41" s="218"/>
    </row>
    <row r="42" spans="1:11" ht="12.75">
      <c r="A42" s="267"/>
      <c r="B42" s="265"/>
      <c r="C42" s="265"/>
      <c r="D42" s="265"/>
      <c r="E42" s="265"/>
      <c r="F42" s="266"/>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55" t="s">
        <v>70</v>
      </c>
      <c r="I44" s="283"/>
      <c r="J44" s="283" t="s">
        <v>70</v>
      </c>
      <c r="K44" s="251"/>
    </row>
    <row r="45" spans="1:11" ht="12.75">
      <c r="A45" s="18"/>
      <c r="B45" s="216" t="s">
        <v>10</v>
      </c>
      <c r="C45" s="20"/>
      <c r="D45" s="20"/>
      <c r="E45" s="20" t="s">
        <v>11</v>
      </c>
      <c r="F45" s="113"/>
      <c r="H45" s="295" t="s">
        <v>23</v>
      </c>
      <c r="I45" s="278"/>
      <c r="J45" s="278" t="s">
        <v>65</v>
      </c>
      <c r="K45" s="279"/>
    </row>
  </sheetData>
  <sheetProtection/>
  <mergeCells count="12">
    <mergeCell ref="A1:K1"/>
    <mergeCell ref="A2:K2"/>
    <mergeCell ref="J4:K4"/>
    <mergeCell ref="A10:D10"/>
    <mergeCell ref="A36:F36"/>
    <mergeCell ref="A37:F42"/>
    <mergeCell ref="J39:K39"/>
    <mergeCell ref="A44:F44"/>
    <mergeCell ref="H44:I44"/>
    <mergeCell ref="J44:K44"/>
    <mergeCell ref="H45:I45"/>
    <mergeCell ref="J45:K45"/>
  </mergeCells>
  <printOptions horizontalCentered="1"/>
  <pageMargins left="0.38" right="0" top="0.73" bottom="0.84" header="0.17" footer="0.35"/>
  <pageSetup fitToHeight="1" fitToWidth="1" horizontalDpi="600" verticalDpi="600" orientation="landscape" scale="73" r:id="rId1"/>
  <headerFooter alignWithMargins="0">
    <oddHeader>&amp;R&amp;12Contract No. CSB18-506-002
Attachment B-5</oddHeader>
    <oddFooter>&amp;L&amp;F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 sqref="A1:K1"/>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57" t="s">
        <v>34</v>
      </c>
      <c r="B1" s="257"/>
      <c r="C1" s="257"/>
      <c r="D1" s="257"/>
      <c r="E1" s="257"/>
      <c r="F1" s="257"/>
      <c r="G1" s="257"/>
      <c r="H1" s="257"/>
      <c r="I1" s="257"/>
      <c r="J1" s="257"/>
      <c r="K1" s="257"/>
      <c r="L1" s="54"/>
    </row>
    <row r="2" spans="1:12" ht="15" customHeight="1">
      <c r="A2" s="257" t="s">
        <v>88</v>
      </c>
      <c r="B2" s="257"/>
      <c r="C2" s="257"/>
      <c r="D2" s="257"/>
      <c r="E2" s="257"/>
      <c r="F2" s="257"/>
      <c r="G2" s="257"/>
      <c r="H2" s="257"/>
      <c r="I2" s="257"/>
      <c r="J2" s="257"/>
      <c r="K2" s="257"/>
      <c r="L2" s="54"/>
    </row>
    <row r="4" spans="1:11" ht="12.75">
      <c r="A4" s="1" t="s">
        <v>1</v>
      </c>
      <c r="B4" s="2"/>
      <c r="C4" s="2"/>
      <c r="D4" s="2"/>
      <c r="E4" s="51"/>
      <c r="F4" s="16"/>
      <c r="G4" s="5"/>
      <c r="H4" s="192"/>
      <c r="I4" s="12" t="s">
        <v>2</v>
      </c>
      <c r="J4" s="268" t="str">
        <f>'MRFP General Srv'!P4</f>
        <v>CSB20-600-002 (Mod 1)</v>
      </c>
      <c r="K4" s="288"/>
    </row>
    <row r="5" spans="1:11" ht="12.75">
      <c r="A5" s="4" t="str">
        <f>'MRFP General Srv'!A5</f>
        <v>C2 Global Professional Services LLC</v>
      </c>
      <c r="B5" s="5"/>
      <c r="C5" s="5"/>
      <c r="D5" s="5"/>
      <c r="E5" s="52"/>
      <c r="F5" s="16"/>
      <c r="G5" s="5"/>
      <c r="H5" s="192"/>
      <c r="I5" s="13" t="s">
        <v>3</v>
      </c>
      <c r="J5" s="23">
        <f>'MRFP General Srv'!P5</f>
        <v>44378</v>
      </c>
      <c r="K5" s="37">
        <f>'MRFP General Srv'!Q5</f>
        <v>44742</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7632</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7632</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2" t="s">
        <v>9</v>
      </c>
      <c r="B36" s="253"/>
      <c r="C36" s="253"/>
      <c r="D36" s="253"/>
      <c r="E36" s="253"/>
      <c r="F36" s="281"/>
      <c r="H36" s="11"/>
      <c r="I36" s="2"/>
      <c r="J36" s="26"/>
      <c r="K36" s="217"/>
    </row>
    <row r="37" spans="1:11" ht="12.75" customHeight="1">
      <c r="A37" s="264" t="s">
        <v>68</v>
      </c>
      <c r="B37" s="265"/>
      <c r="C37" s="265"/>
      <c r="D37" s="265"/>
      <c r="E37" s="265"/>
      <c r="F37" s="266"/>
      <c r="H37" s="4" t="s">
        <v>46</v>
      </c>
      <c r="I37" s="5"/>
      <c r="J37" s="90"/>
      <c r="K37" s="186"/>
    </row>
    <row r="38" spans="1:11" ht="12.75">
      <c r="A38" s="267"/>
      <c r="B38" s="265"/>
      <c r="C38" s="265"/>
      <c r="D38" s="265"/>
      <c r="E38" s="265"/>
      <c r="F38" s="266"/>
      <c r="H38" s="4"/>
      <c r="I38" s="5"/>
      <c r="J38" s="90"/>
      <c r="K38" s="186"/>
    </row>
    <row r="39" spans="1:11" ht="18.75" customHeight="1">
      <c r="A39" s="267"/>
      <c r="B39" s="265"/>
      <c r="C39" s="265"/>
      <c r="D39" s="265"/>
      <c r="E39" s="265"/>
      <c r="F39" s="266"/>
      <c r="H39" s="4"/>
      <c r="I39" s="90"/>
      <c r="J39" s="283" t="s">
        <v>70</v>
      </c>
      <c r="K39" s="296"/>
    </row>
    <row r="40" spans="1:11" ht="18.75" customHeight="1">
      <c r="A40" s="267"/>
      <c r="B40" s="265"/>
      <c r="C40" s="265"/>
      <c r="D40" s="265"/>
      <c r="E40" s="265"/>
      <c r="F40" s="266"/>
      <c r="H40" s="4"/>
      <c r="I40" s="5"/>
      <c r="J40" s="27"/>
      <c r="K40" s="218"/>
    </row>
    <row r="41" spans="1:11" ht="12.75">
      <c r="A41" s="267"/>
      <c r="B41" s="265"/>
      <c r="C41" s="265"/>
      <c r="D41" s="265"/>
      <c r="E41" s="265"/>
      <c r="F41" s="266"/>
      <c r="H41" s="4" t="s">
        <v>12</v>
      </c>
      <c r="I41" s="5"/>
      <c r="J41" s="27"/>
      <c r="K41" s="218"/>
    </row>
    <row r="42" spans="1:11" ht="12.75">
      <c r="A42" s="267"/>
      <c r="B42" s="265"/>
      <c r="C42" s="265"/>
      <c r="D42" s="265"/>
      <c r="E42" s="265"/>
      <c r="F42" s="266"/>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55" t="s">
        <v>70</v>
      </c>
      <c r="I44" s="283"/>
      <c r="J44" s="283" t="s">
        <v>70</v>
      </c>
      <c r="K44" s="251"/>
    </row>
    <row r="45" spans="1:11" ht="12.75">
      <c r="A45" s="18"/>
      <c r="B45" s="216" t="s">
        <v>10</v>
      </c>
      <c r="C45" s="20"/>
      <c r="D45" s="20"/>
      <c r="E45" s="20" t="s">
        <v>11</v>
      </c>
      <c r="F45" s="113"/>
      <c r="H45" s="295" t="s">
        <v>23</v>
      </c>
      <c r="I45" s="278"/>
      <c r="J45" s="278" t="s">
        <v>65</v>
      </c>
      <c r="K45" s="279"/>
    </row>
  </sheetData>
  <sheetProtection/>
  <mergeCells count="12">
    <mergeCell ref="A44:F44"/>
    <mergeCell ref="H44:I44"/>
    <mergeCell ref="J44:K44"/>
    <mergeCell ref="H45:I45"/>
    <mergeCell ref="J45:K45"/>
    <mergeCell ref="A1:K1"/>
    <mergeCell ref="A2:K2"/>
    <mergeCell ref="J4:K4"/>
    <mergeCell ref="A10:D10"/>
    <mergeCell ref="A36:F36"/>
    <mergeCell ref="A37:F42"/>
    <mergeCell ref="J39:K39"/>
  </mergeCells>
  <printOptions horizontalCentered="1"/>
  <pageMargins left="0.38" right="0" top="0.73" bottom="0.84" header="0.17" footer="0.35"/>
  <pageSetup fitToHeight="1" fitToWidth="1" horizontalDpi="600" verticalDpi="600" orientation="landscape" scale="73" r:id="rId1"/>
  <headerFooter alignWithMargins="0">
    <oddHeader>&amp;R&amp;12Contract No. CSB18-506-002
Attachment B-6</oddHeader>
    <oddFooter>&amp;L&amp;F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A1" sqref="A1:N1"/>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57" t="s">
        <v>0</v>
      </c>
      <c r="B1" s="256"/>
      <c r="C1" s="256"/>
      <c r="D1" s="256"/>
      <c r="E1" s="256"/>
      <c r="F1" s="256"/>
      <c r="G1" s="256"/>
      <c r="H1" s="256"/>
      <c r="I1" s="256"/>
      <c r="J1" s="256"/>
      <c r="K1" s="256"/>
      <c r="L1" s="256"/>
      <c r="M1" s="256"/>
      <c r="N1" s="256"/>
    </row>
    <row r="2" spans="1:14" ht="15" customHeight="1">
      <c r="A2" s="257" t="s">
        <v>84</v>
      </c>
      <c r="B2" s="256"/>
      <c r="C2" s="256"/>
      <c r="D2" s="256"/>
      <c r="E2" s="256"/>
      <c r="F2" s="256"/>
      <c r="G2" s="256"/>
      <c r="H2" s="256"/>
      <c r="I2" s="256"/>
      <c r="J2" s="256"/>
      <c r="K2" s="256"/>
      <c r="L2" s="256"/>
      <c r="M2" s="256"/>
      <c r="N2" s="256"/>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68" t="str">
        <f>'MRFP General Srv'!P4</f>
        <v>CSB20-600-002 (Mod 1)</v>
      </c>
      <c r="N4" s="288"/>
    </row>
    <row r="5" spans="1:14" ht="16.5" customHeight="1">
      <c r="A5" s="4" t="str">
        <f>'MRFP General Srv'!A5</f>
        <v>C2 Global Professional Services LLC</v>
      </c>
      <c r="B5" s="5"/>
      <c r="C5" s="5"/>
      <c r="D5" s="16"/>
      <c r="E5" s="6"/>
      <c r="F5" s="24"/>
      <c r="G5" s="5"/>
      <c r="H5" s="5"/>
      <c r="I5" s="5"/>
      <c r="J5" s="5"/>
      <c r="K5" s="13" t="s">
        <v>3</v>
      </c>
      <c r="L5" s="5"/>
      <c r="M5" s="23">
        <f>'MRFP General Srv'!P5</f>
        <v>44378</v>
      </c>
      <c r="N5" s="37">
        <f>'MRFP General Srv'!Q5</f>
        <v>44742</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58" t="s">
        <v>8</v>
      </c>
      <c r="B9" s="259"/>
      <c r="C9" s="260"/>
      <c r="D9" s="269" t="s">
        <v>40</v>
      </c>
      <c r="E9" s="270"/>
      <c r="F9" s="270"/>
      <c r="G9" s="271"/>
      <c r="H9" s="272" t="s">
        <v>41</v>
      </c>
      <c r="I9" s="289"/>
      <c r="J9" s="289"/>
      <c r="K9" s="289"/>
      <c r="L9" s="289"/>
      <c r="M9" s="290"/>
      <c r="N9" s="291"/>
    </row>
    <row r="10" spans="1:14" ht="16.5" customHeight="1" thickBot="1">
      <c r="A10" s="261"/>
      <c r="B10" s="262"/>
      <c r="C10" s="263"/>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19297</v>
      </c>
      <c r="E12" s="124"/>
      <c r="F12" s="125"/>
      <c r="G12" s="126">
        <f>IF(E12&lt;&gt;"",E12-F12,"")</f>
      </c>
      <c r="H12" s="117">
        <f>D12</f>
        <v>19297</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6668</v>
      </c>
      <c r="E14" s="124"/>
      <c r="F14" s="125"/>
      <c r="G14" s="126">
        <f>IF(E14&lt;&gt;"",E14-F14,"")</f>
      </c>
      <c r="H14" s="117">
        <f>D14</f>
        <v>6668</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0</v>
      </c>
      <c r="E16" s="127"/>
      <c r="F16" s="128"/>
      <c r="G16" s="126">
        <f>IF(E16&lt;&gt;"",E16-F16,"")</f>
      </c>
      <c r="H16" s="117">
        <f>D16</f>
        <v>0</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2077</v>
      </c>
      <c r="E26" s="161"/>
      <c r="F26" s="162"/>
      <c r="G26" s="163">
        <f>IF(E26&lt;&gt;"",E26-F26,"")</f>
      </c>
      <c r="H26" s="117">
        <f>D26</f>
        <v>2077</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1558</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29600</v>
      </c>
      <c r="E30" s="132">
        <f>SUM(E11:E29)</f>
        <v>0</v>
      </c>
      <c r="F30" s="133">
        <f>SUM(F11:F29)</f>
        <v>0</v>
      </c>
      <c r="G30" s="134">
        <f>SUM(G11:G29)</f>
        <v>0</v>
      </c>
      <c r="H30" s="115">
        <f aca="true" t="shared" si="0" ref="H30:N30">SUM(H11:H29)</f>
        <v>28042</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2" t="s">
        <v>9</v>
      </c>
      <c r="B34" s="280"/>
      <c r="C34" s="280"/>
      <c r="D34" s="280"/>
      <c r="E34" s="280"/>
      <c r="F34" s="281"/>
      <c r="G34" s="282" t="s">
        <v>48</v>
      </c>
      <c r="H34" s="253"/>
      <c r="I34" s="253"/>
      <c r="J34" s="254"/>
      <c r="K34" s="2"/>
      <c r="L34" s="2"/>
      <c r="M34" s="26"/>
      <c r="N34" s="3"/>
    </row>
    <row r="35" spans="1:14" ht="12.75" customHeight="1">
      <c r="A35" s="264" t="s">
        <v>68</v>
      </c>
      <c r="B35" s="265"/>
      <c r="C35" s="265"/>
      <c r="D35" s="265"/>
      <c r="E35" s="265"/>
      <c r="F35" s="266"/>
      <c r="G35" s="154" t="s">
        <v>49</v>
      </c>
      <c r="H35" s="5"/>
      <c r="I35" s="5"/>
      <c r="J35" s="6"/>
      <c r="K35" s="4" t="s">
        <v>46</v>
      </c>
      <c r="L35" s="5"/>
      <c r="M35" s="90"/>
      <c r="N35" s="89"/>
    </row>
    <row r="36" spans="1:14" ht="12.75" customHeight="1">
      <c r="A36" s="267"/>
      <c r="B36" s="265"/>
      <c r="C36" s="265"/>
      <c r="D36" s="265"/>
      <c r="E36" s="265"/>
      <c r="F36" s="266"/>
      <c r="G36" s="154" t="s">
        <v>50</v>
      </c>
      <c r="H36" s="5"/>
      <c r="I36" s="5"/>
      <c r="J36" s="6"/>
      <c r="K36" s="4"/>
      <c r="L36" s="5"/>
      <c r="M36" s="283" t="s">
        <v>24</v>
      </c>
      <c r="N36" s="251"/>
    </row>
    <row r="37" spans="1:14" ht="12.75" customHeight="1">
      <c r="A37" s="267"/>
      <c r="B37" s="265"/>
      <c r="C37" s="265"/>
      <c r="D37" s="265"/>
      <c r="E37" s="265"/>
      <c r="F37" s="266"/>
      <c r="G37" s="154" t="s">
        <v>51</v>
      </c>
      <c r="H37" s="5"/>
      <c r="I37" s="5"/>
      <c r="J37" s="6"/>
      <c r="K37" s="4"/>
      <c r="L37" s="5"/>
      <c r="M37" s="90"/>
      <c r="N37" s="89"/>
    </row>
    <row r="38" spans="1:14" ht="12.75" customHeight="1">
      <c r="A38" s="267"/>
      <c r="B38" s="265"/>
      <c r="C38" s="265"/>
      <c r="D38" s="265"/>
      <c r="E38" s="265"/>
      <c r="F38" s="266"/>
      <c r="G38" s="154" t="s">
        <v>52</v>
      </c>
      <c r="H38" s="5"/>
      <c r="I38" s="5"/>
      <c r="J38" s="6"/>
      <c r="K38" s="4"/>
      <c r="L38" s="5"/>
      <c r="M38" s="27"/>
      <c r="N38" s="6"/>
    </row>
    <row r="39" spans="1:14" ht="12.75" customHeight="1">
      <c r="A39" s="267"/>
      <c r="B39" s="265"/>
      <c r="C39" s="265"/>
      <c r="D39" s="265"/>
      <c r="E39" s="265"/>
      <c r="F39" s="266"/>
      <c r="G39" s="160" t="s">
        <v>59</v>
      </c>
      <c r="H39" s="19"/>
      <c r="I39" s="88"/>
      <c r="J39" s="186"/>
      <c r="K39" s="4" t="s">
        <v>12</v>
      </c>
      <c r="L39" s="5"/>
      <c r="M39" s="27"/>
      <c r="N39" s="6"/>
    </row>
    <row r="40" spans="1:14" ht="12.75" customHeight="1">
      <c r="A40" s="267"/>
      <c r="B40" s="265"/>
      <c r="C40" s="265"/>
      <c r="D40" s="265"/>
      <c r="E40" s="265"/>
      <c r="F40" s="266"/>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1"/>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horizontalCentered="1"/>
  <pageMargins left="0" right="0.23" top="0.45" bottom="0.35" header="0.17" footer="0.19"/>
  <pageSetup fitToHeight="1" fitToWidth="1" horizontalDpi="600" verticalDpi="600" orientation="landscape" scale="83" r:id="rId1"/>
  <headerFooter alignWithMargins="0">
    <oddHeader>&amp;R&amp;12Contract No. CSB18-506-002
Attachment A-2</oddHeader>
    <oddFooter>&amp;L&amp;F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A1" sqref="A1:N1"/>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57" t="s">
        <v>0</v>
      </c>
      <c r="B1" s="256"/>
      <c r="C1" s="256"/>
      <c r="D1" s="256"/>
      <c r="E1" s="256"/>
      <c r="F1" s="256"/>
      <c r="G1" s="256"/>
      <c r="H1" s="256"/>
      <c r="I1" s="256"/>
      <c r="J1" s="256"/>
      <c r="K1" s="256"/>
      <c r="L1" s="256"/>
      <c r="M1" s="256"/>
      <c r="N1" s="256"/>
    </row>
    <row r="2" spans="1:14" ht="15" customHeight="1">
      <c r="A2" s="257" t="s">
        <v>85</v>
      </c>
      <c r="B2" s="256"/>
      <c r="C2" s="256"/>
      <c r="D2" s="256"/>
      <c r="E2" s="256"/>
      <c r="F2" s="256"/>
      <c r="G2" s="256"/>
      <c r="H2" s="256"/>
      <c r="I2" s="256"/>
      <c r="J2" s="256"/>
      <c r="K2" s="256"/>
      <c r="L2" s="256"/>
      <c r="M2" s="256"/>
      <c r="N2" s="256"/>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68" t="str">
        <f>'MRFP General Srv'!P4</f>
        <v>CSB20-600-002 (Mod 1)</v>
      </c>
      <c r="N4" s="288"/>
    </row>
    <row r="5" spans="1:14" ht="16.5" customHeight="1">
      <c r="A5" s="4" t="str">
        <f>'MRFP General Srv'!A5</f>
        <v>C2 Global Professional Services LLC</v>
      </c>
      <c r="B5" s="5"/>
      <c r="C5" s="5"/>
      <c r="D5" s="16"/>
      <c r="E5" s="6"/>
      <c r="F5" s="24"/>
      <c r="G5" s="5"/>
      <c r="H5" s="5"/>
      <c r="I5" s="5"/>
      <c r="J5" s="5"/>
      <c r="K5" s="13" t="s">
        <v>3</v>
      </c>
      <c r="L5" s="5"/>
      <c r="M5" s="23">
        <f>'MRFP General Srv'!P5</f>
        <v>44378</v>
      </c>
      <c r="N5" s="37">
        <f>'MRFP General Srv'!Q5</f>
        <v>44742</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58" t="s">
        <v>8</v>
      </c>
      <c r="B9" s="259"/>
      <c r="C9" s="260"/>
      <c r="D9" s="269" t="s">
        <v>40</v>
      </c>
      <c r="E9" s="270"/>
      <c r="F9" s="270"/>
      <c r="G9" s="271"/>
      <c r="H9" s="272" t="s">
        <v>41</v>
      </c>
      <c r="I9" s="289"/>
      <c r="J9" s="289"/>
      <c r="K9" s="289"/>
      <c r="L9" s="289"/>
      <c r="M9" s="290"/>
      <c r="N9" s="291"/>
    </row>
    <row r="10" spans="1:14" ht="16.5" customHeight="1" thickBot="1">
      <c r="A10" s="261"/>
      <c r="B10" s="262"/>
      <c r="C10" s="263"/>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112300</v>
      </c>
      <c r="E12" s="124"/>
      <c r="F12" s="125"/>
      <c r="G12" s="126">
        <f>IF(E12&lt;&gt;"",E12-F12,"")</f>
      </c>
      <c r="H12" s="117">
        <f>D12</f>
        <v>112300</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41794</v>
      </c>
      <c r="E14" s="124"/>
      <c r="F14" s="125"/>
      <c r="G14" s="126">
        <f>IF(E14&lt;&gt;"",E14-F14,"")</f>
      </c>
      <c r="H14" s="117">
        <f>D14</f>
        <v>41794</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467</v>
      </c>
      <c r="E16" s="127"/>
      <c r="F16" s="128"/>
      <c r="G16" s="126">
        <f>IF(E16&lt;&gt;"",E16-F16,"")</f>
      </c>
      <c r="H16" s="117">
        <f>D16</f>
        <v>467</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12365</v>
      </c>
      <c r="E26" s="161"/>
      <c r="F26" s="162"/>
      <c r="G26" s="163">
        <f>IF(E26&lt;&gt;"",E26-F26,"")</f>
      </c>
      <c r="H26" s="117">
        <f>D26</f>
        <v>12365</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9274</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176200</v>
      </c>
      <c r="E30" s="132">
        <f>SUM(E11:E29)</f>
        <v>0</v>
      </c>
      <c r="F30" s="133">
        <f>SUM(F11:F29)</f>
        <v>0</v>
      </c>
      <c r="G30" s="134">
        <f>SUM(G11:G29)</f>
        <v>0</v>
      </c>
      <c r="H30" s="115">
        <f aca="true" t="shared" si="0" ref="H30:N30">SUM(H11:H29)</f>
        <v>166926</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2" t="s">
        <v>9</v>
      </c>
      <c r="B34" s="280"/>
      <c r="C34" s="280"/>
      <c r="D34" s="280"/>
      <c r="E34" s="280"/>
      <c r="F34" s="281"/>
      <c r="G34" s="282" t="s">
        <v>48</v>
      </c>
      <c r="H34" s="253"/>
      <c r="I34" s="253"/>
      <c r="J34" s="254"/>
      <c r="K34" s="2"/>
      <c r="L34" s="2"/>
      <c r="M34" s="26"/>
      <c r="N34" s="3"/>
    </row>
    <row r="35" spans="1:14" ht="12.75" customHeight="1">
      <c r="A35" s="264" t="s">
        <v>68</v>
      </c>
      <c r="B35" s="265"/>
      <c r="C35" s="265"/>
      <c r="D35" s="265"/>
      <c r="E35" s="265"/>
      <c r="F35" s="266"/>
      <c r="G35" s="154" t="s">
        <v>49</v>
      </c>
      <c r="H35" s="5"/>
      <c r="I35" s="5"/>
      <c r="J35" s="6"/>
      <c r="K35" s="4" t="s">
        <v>46</v>
      </c>
      <c r="L35" s="5"/>
      <c r="M35" s="90"/>
      <c r="N35" s="89"/>
    </row>
    <row r="36" spans="1:14" ht="12.75" customHeight="1">
      <c r="A36" s="267"/>
      <c r="B36" s="265"/>
      <c r="C36" s="265"/>
      <c r="D36" s="265"/>
      <c r="E36" s="265"/>
      <c r="F36" s="266"/>
      <c r="G36" s="154" t="s">
        <v>50</v>
      </c>
      <c r="H36" s="5"/>
      <c r="I36" s="5"/>
      <c r="J36" s="6"/>
      <c r="K36" s="4"/>
      <c r="L36" s="5"/>
      <c r="M36" s="283" t="s">
        <v>24</v>
      </c>
      <c r="N36" s="251"/>
    </row>
    <row r="37" spans="1:14" ht="12.75" customHeight="1">
      <c r="A37" s="267"/>
      <c r="B37" s="265"/>
      <c r="C37" s="265"/>
      <c r="D37" s="265"/>
      <c r="E37" s="265"/>
      <c r="F37" s="266"/>
      <c r="G37" s="154" t="s">
        <v>51</v>
      </c>
      <c r="H37" s="5"/>
      <c r="I37" s="5"/>
      <c r="J37" s="6"/>
      <c r="K37" s="4"/>
      <c r="L37" s="5"/>
      <c r="M37" s="90"/>
      <c r="N37" s="89"/>
    </row>
    <row r="38" spans="1:14" ht="12.75" customHeight="1">
      <c r="A38" s="267"/>
      <c r="B38" s="265"/>
      <c r="C38" s="265"/>
      <c r="D38" s="265"/>
      <c r="E38" s="265"/>
      <c r="F38" s="266"/>
      <c r="G38" s="154" t="s">
        <v>52</v>
      </c>
      <c r="H38" s="5"/>
      <c r="I38" s="5"/>
      <c r="J38" s="6"/>
      <c r="K38" s="4"/>
      <c r="L38" s="5"/>
      <c r="M38" s="27"/>
      <c r="N38" s="6"/>
    </row>
    <row r="39" spans="1:14" ht="12.75" customHeight="1">
      <c r="A39" s="267"/>
      <c r="B39" s="265"/>
      <c r="C39" s="265"/>
      <c r="D39" s="265"/>
      <c r="E39" s="265"/>
      <c r="F39" s="266"/>
      <c r="G39" s="160" t="s">
        <v>59</v>
      </c>
      <c r="H39" s="19"/>
      <c r="I39" s="88"/>
      <c r="J39" s="186"/>
      <c r="K39" s="4" t="s">
        <v>12</v>
      </c>
      <c r="L39" s="5"/>
      <c r="M39" s="27"/>
      <c r="N39" s="6"/>
    </row>
    <row r="40" spans="1:14" ht="12.75" customHeight="1">
      <c r="A40" s="267"/>
      <c r="B40" s="265"/>
      <c r="C40" s="265"/>
      <c r="D40" s="265"/>
      <c r="E40" s="265"/>
      <c r="F40" s="266"/>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1"/>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horizontalCentered="1"/>
  <pageMargins left="0" right="0.23" top="0.45" bottom="0.35" header="0.17" footer="0.19"/>
  <pageSetup fitToHeight="1" fitToWidth="1" horizontalDpi="600" verticalDpi="600" orientation="landscape" scale="83" r:id="rId1"/>
  <headerFooter alignWithMargins="0">
    <oddHeader>&amp;R&amp;12Contract No. CSB18-506-002
Attachment A-3</oddHeader>
    <oddFooter>&amp;L&amp;F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A1" sqref="A1:N1"/>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57" t="s">
        <v>0</v>
      </c>
      <c r="B1" s="256"/>
      <c r="C1" s="256"/>
      <c r="D1" s="256"/>
      <c r="E1" s="256"/>
      <c r="F1" s="256"/>
      <c r="G1" s="256"/>
      <c r="H1" s="256"/>
      <c r="I1" s="256"/>
      <c r="J1" s="256"/>
      <c r="K1" s="256"/>
      <c r="L1" s="256"/>
      <c r="M1" s="256"/>
      <c r="N1" s="256"/>
    </row>
    <row r="2" spans="1:14" ht="15" customHeight="1">
      <c r="A2" s="257" t="s">
        <v>86</v>
      </c>
      <c r="B2" s="256"/>
      <c r="C2" s="256"/>
      <c r="D2" s="256"/>
      <c r="E2" s="256"/>
      <c r="F2" s="256"/>
      <c r="G2" s="256"/>
      <c r="H2" s="256"/>
      <c r="I2" s="256"/>
      <c r="J2" s="256"/>
      <c r="K2" s="256"/>
      <c r="L2" s="256"/>
      <c r="M2" s="256"/>
      <c r="N2" s="256"/>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68" t="str">
        <f>'MRFP General Srv'!P4</f>
        <v>CSB20-600-002 (Mod 1)</v>
      </c>
      <c r="N4" s="288"/>
    </row>
    <row r="5" spans="1:14" ht="16.5" customHeight="1">
      <c r="A5" s="4" t="str">
        <f>'MRFP General Srv'!A5</f>
        <v>C2 Global Professional Services LLC</v>
      </c>
      <c r="B5" s="5"/>
      <c r="C5" s="5"/>
      <c r="D5" s="16"/>
      <c r="E5" s="6"/>
      <c r="F5" s="24"/>
      <c r="G5" s="5"/>
      <c r="H5" s="5"/>
      <c r="I5" s="5"/>
      <c r="J5" s="5"/>
      <c r="K5" s="13" t="s">
        <v>3</v>
      </c>
      <c r="L5" s="5"/>
      <c r="M5" s="23">
        <f>'MRFP General Srv'!P5</f>
        <v>44378</v>
      </c>
      <c r="N5" s="37">
        <f>'MRFP General Srv'!Q5</f>
        <v>44742</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58" t="s">
        <v>8</v>
      </c>
      <c r="B9" s="259"/>
      <c r="C9" s="260"/>
      <c r="D9" s="269" t="s">
        <v>40</v>
      </c>
      <c r="E9" s="270"/>
      <c r="F9" s="270"/>
      <c r="G9" s="271"/>
      <c r="H9" s="272" t="s">
        <v>41</v>
      </c>
      <c r="I9" s="289"/>
      <c r="J9" s="289"/>
      <c r="K9" s="289"/>
      <c r="L9" s="289"/>
      <c r="M9" s="290"/>
      <c r="N9" s="291"/>
    </row>
    <row r="10" spans="1:14" ht="16.5" customHeight="1" thickBot="1">
      <c r="A10" s="261"/>
      <c r="B10" s="262"/>
      <c r="C10" s="263"/>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3235</v>
      </c>
      <c r="E12" s="124"/>
      <c r="F12" s="125"/>
      <c r="G12" s="126">
        <f>IF(E12&lt;&gt;"",E12-F12,"")</f>
      </c>
      <c r="H12" s="117">
        <f>D12</f>
        <v>3235</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1151</v>
      </c>
      <c r="E14" s="124"/>
      <c r="F14" s="125"/>
      <c r="G14" s="126">
        <f>IF(E14&lt;&gt;"",E14-F14,"")</f>
      </c>
      <c r="H14" s="117">
        <f>D14</f>
        <v>1151</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0</v>
      </c>
      <c r="E16" s="127"/>
      <c r="F16" s="128"/>
      <c r="G16" s="126">
        <f>IF(E16&lt;&gt;"",E16-F16,"")</f>
      </c>
      <c r="H16" s="117">
        <f>D16</f>
        <v>0</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351</v>
      </c>
      <c r="E26" s="161"/>
      <c r="F26" s="162"/>
      <c r="G26" s="163">
        <f>IF(E26&lt;&gt;"",E26-F26,"")</f>
      </c>
      <c r="H26" s="117">
        <f>D26</f>
        <v>351</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263</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5000</v>
      </c>
      <c r="E30" s="132">
        <f>SUM(E11:E29)</f>
        <v>0</v>
      </c>
      <c r="F30" s="133">
        <f>SUM(F11:F29)</f>
        <v>0</v>
      </c>
      <c r="G30" s="134">
        <f>SUM(G11:G29)</f>
        <v>0</v>
      </c>
      <c r="H30" s="115">
        <f aca="true" t="shared" si="0" ref="H30:N30">SUM(H11:H29)</f>
        <v>4737</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2" t="s">
        <v>9</v>
      </c>
      <c r="B34" s="280"/>
      <c r="C34" s="280"/>
      <c r="D34" s="280"/>
      <c r="E34" s="280"/>
      <c r="F34" s="281"/>
      <c r="G34" s="282" t="s">
        <v>48</v>
      </c>
      <c r="H34" s="253"/>
      <c r="I34" s="253"/>
      <c r="J34" s="254"/>
      <c r="K34" s="2"/>
      <c r="L34" s="2"/>
      <c r="M34" s="26"/>
      <c r="N34" s="3"/>
    </row>
    <row r="35" spans="1:14" ht="12.75" customHeight="1">
      <c r="A35" s="264" t="s">
        <v>68</v>
      </c>
      <c r="B35" s="265"/>
      <c r="C35" s="265"/>
      <c r="D35" s="265"/>
      <c r="E35" s="265"/>
      <c r="F35" s="266"/>
      <c r="G35" s="154" t="s">
        <v>49</v>
      </c>
      <c r="H35" s="5"/>
      <c r="I35" s="5"/>
      <c r="J35" s="6"/>
      <c r="K35" s="4" t="s">
        <v>46</v>
      </c>
      <c r="L35" s="5"/>
      <c r="M35" s="90"/>
      <c r="N35" s="89"/>
    </row>
    <row r="36" spans="1:14" ht="12.75" customHeight="1">
      <c r="A36" s="267"/>
      <c r="B36" s="265"/>
      <c r="C36" s="265"/>
      <c r="D36" s="265"/>
      <c r="E36" s="265"/>
      <c r="F36" s="266"/>
      <c r="G36" s="154" t="s">
        <v>50</v>
      </c>
      <c r="H36" s="5"/>
      <c r="I36" s="5"/>
      <c r="J36" s="6"/>
      <c r="K36" s="4"/>
      <c r="L36" s="5"/>
      <c r="M36" s="283" t="s">
        <v>24</v>
      </c>
      <c r="N36" s="251"/>
    </row>
    <row r="37" spans="1:14" ht="12.75" customHeight="1">
      <c r="A37" s="267"/>
      <c r="B37" s="265"/>
      <c r="C37" s="265"/>
      <c r="D37" s="265"/>
      <c r="E37" s="265"/>
      <c r="F37" s="266"/>
      <c r="G37" s="154" t="s">
        <v>51</v>
      </c>
      <c r="H37" s="5"/>
      <c r="I37" s="5"/>
      <c r="J37" s="6"/>
      <c r="K37" s="4"/>
      <c r="L37" s="5"/>
      <c r="M37" s="90"/>
      <c r="N37" s="89"/>
    </row>
    <row r="38" spans="1:14" ht="12.75" customHeight="1">
      <c r="A38" s="267"/>
      <c r="B38" s="265"/>
      <c r="C38" s="265"/>
      <c r="D38" s="265"/>
      <c r="E38" s="265"/>
      <c r="F38" s="266"/>
      <c r="G38" s="154" t="s">
        <v>52</v>
      </c>
      <c r="H38" s="5"/>
      <c r="I38" s="5"/>
      <c r="J38" s="6"/>
      <c r="K38" s="4"/>
      <c r="L38" s="5"/>
      <c r="M38" s="27"/>
      <c r="N38" s="6"/>
    </row>
    <row r="39" spans="1:14" ht="12.75" customHeight="1">
      <c r="A39" s="267"/>
      <c r="B39" s="265"/>
      <c r="C39" s="265"/>
      <c r="D39" s="265"/>
      <c r="E39" s="265"/>
      <c r="F39" s="266"/>
      <c r="G39" s="160" t="s">
        <v>59</v>
      </c>
      <c r="H39" s="19"/>
      <c r="I39" s="88"/>
      <c r="J39" s="186"/>
      <c r="K39" s="4" t="s">
        <v>12</v>
      </c>
      <c r="L39" s="5"/>
      <c r="M39" s="27"/>
      <c r="N39" s="6"/>
    </row>
    <row r="40" spans="1:14" ht="12.75" customHeight="1">
      <c r="A40" s="267"/>
      <c r="B40" s="265"/>
      <c r="C40" s="265"/>
      <c r="D40" s="265"/>
      <c r="E40" s="265"/>
      <c r="F40" s="266"/>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1"/>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A1:N1"/>
    <mergeCell ref="A2:N2"/>
    <mergeCell ref="M4:N4"/>
    <mergeCell ref="A9:C10"/>
    <mergeCell ref="D9:G9"/>
    <mergeCell ref="H9:N9"/>
    <mergeCell ref="K43:L43"/>
    <mergeCell ref="M43:N43"/>
    <mergeCell ref="A34:F34"/>
    <mergeCell ref="G34:J34"/>
    <mergeCell ref="A35:F40"/>
    <mergeCell ref="M36:N36"/>
    <mergeCell ref="A42:F42"/>
    <mergeCell ref="K42:L42"/>
    <mergeCell ref="M42:N42"/>
  </mergeCells>
  <printOptions horizontalCentered="1"/>
  <pageMargins left="0" right="0.23" top="0.45" bottom="0.35" header="0.17" footer="0.19"/>
  <pageSetup fitToHeight="1" fitToWidth="1" horizontalDpi="600" verticalDpi="600" orientation="landscape" scale="83" r:id="rId1"/>
  <headerFooter alignWithMargins="0">
    <oddHeader>&amp;R&amp;12Contract No. CSB18-506-002
Attachment A-4</oddHeader>
    <oddFooter>&amp;L&amp;F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A1" sqref="A1:N1"/>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57" t="s">
        <v>0</v>
      </c>
      <c r="B1" s="256"/>
      <c r="C1" s="256"/>
      <c r="D1" s="256"/>
      <c r="E1" s="256"/>
      <c r="F1" s="256"/>
      <c r="G1" s="256"/>
      <c r="H1" s="256"/>
      <c r="I1" s="256"/>
      <c r="J1" s="256"/>
      <c r="K1" s="256"/>
      <c r="L1" s="256"/>
      <c r="M1" s="256"/>
      <c r="N1" s="256"/>
    </row>
    <row r="2" spans="1:14" ht="15" customHeight="1">
      <c r="A2" s="257" t="s">
        <v>87</v>
      </c>
      <c r="B2" s="256"/>
      <c r="C2" s="256"/>
      <c r="D2" s="256"/>
      <c r="E2" s="256"/>
      <c r="F2" s="256"/>
      <c r="G2" s="256"/>
      <c r="H2" s="256"/>
      <c r="I2" s="256"/>
      <c r="J2" s="256"/>
      <c r="K2" s="256"/>
      <c r="L2" s="256"/>
      <c r="M2" s="256"/>
      <c r="N2" s="256"/>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68" t="str">
        <f>'MRFP General Srv'!P4</f>
        <v>CSB20-600-002 (Mod 1)</v>
      </c>
      <c r="N4" s="288"/>
    </row>
    <row r="5" spans="1:14" ht="16.5" customHeight="1">
      <c r="A5" s="4" t="str">
        <f>'MRFP General Srv'!A5</f>
        <v>C2 Global Professional Services LLC</v>
      </c>
      <c r="B5" s="5"/>
      <c r="C5" s="5"/>
      <c r="D5" s="16"/>
      <c r="E5" s="6"/>
      <c r="F5" s="24"/>
      <c r="G5" s="5"/>
      <c r="H5" s="5"/>
      <c r="I5" s="5"/>
      <c r="J5" s="5"/>
      <c r="K5" s="13" t="s">
        <v>3</v>
      </c>
      <c r="L5" s="5"/>
      <c r="M5" s="23">
        <f>'MRFP General Srv'!P5</f>
        <v>44378</v>
      </c>
      <c r="N5" s="37">
        <f>'MRFP General Srv'!Q5</f>
        <v>44742</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58" t="s">
        <v>8</v>
      </c>
      <c r="B9" s="259"/>
      <c r="C9" s="260"/>
      <c r="D9" s="269" t="s">
        <v>40</v>
      </c>
      <c r="E9" s="270"/>
      <c r="F9" s="270"/>
      <c r="G9" s="271"/>
      <c r="H9" s="272" t="s">
        <v>41</v>
      </c>
      <c r="I9" s="289"/>
      <c r="J9" s="289"/>
      <c r="K9" s="289"/>
      <c r="L9" s="289"/>
      <c r="M9" s="290"/>
      <c r="N9" s="291"/>
    </row>
    <row r="10" spans="1:14" ht="16.5" customHeight="1" thickBot="1">
      <c r="A10" s="261"/>
      <c r="B10" s="262"/>
      <c r="C10" s="263"/>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27100</v>
      </c>
      <c r="E12" s="124"/>
      <c r="F12" s="125"/>
      <c r="G12" s="126">
        <f>IF(E12&lt;&gt;"",E12-F12,"")</f>
      </c>
      <c r="H12" s="117">
        <f>D12</f>
        <v>27100</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10356</v>
      </c>
      <c r="E14" s="124"/>
      <c r="F14" s="125"/>
      <c r="G14" s="126">
        <f>IF(E14&lt;&gt;"",E14-F14,"")</f>
      </c>
      <c r="H14" s="117">
        <f>D14</f>
        <v>10356</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0</v>
      </c>
      <c r="E16" s="127"/>
      <c r="F16" s="128"/>
      <c r="G16" s="126">
        <f>IF(E16&lt;&gt;"",E16-F16,"")</f>
      </c>
      <c r="H16" s="117">
        <f>D16</f>
        <v>0</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2997</v>
      </c>
      <c r="E26" s="161"/>
      <c r="F26" s="162"/>
      <c r="G26" s="163">
        <f>IF(E26&lt;&gt;"",E26-F26,"")</f>
      </c>
      <c r="H26" s="117">
        <f>D26</f>
        <v>2997</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2247</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42700</v>
      </c>
      <c r="E30" s="132">
        <f>SUM(E11:E29)</f>
        <v>0</v>
      </c>
      <c r="F30" s="133">
        <f>SUM(F11:F29)</f>
        <v>0</v>
      </c>
      <c r="G30" s="134">
        <f>SUM(G11:G29)</f>
        <v>0</v>
      </c>
      <c r="H30" s="115">
        <f aca="true" t="shared" si="0" ref="H30:N30">SUM(H11:H29)</f>
        <v>40453</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2" t="s">
        <v>9</v>
      </c>
      <c r="B34" s="280"/>
      <c r="C34" s="280"/>
      <c r="D34" s="280"/>
      <c r="E34" s="280"/>
      <c r="F34" s="281"/>
      <c r="G34" s="282" t="s">
        <v>48</v>
      </c>
      <c r="H34" s="253"/>
      <c r="I34" s="253"/>
      <c r="J34" s="254"/>
      <c r="K34" s="2"/>
      <c r="L34" s="2"/>
      <c r="M34" s="26"/>
      <c r="N34" s="3"/>
    </row>
    <row r="35" spans="1:14" ht="12.75" customHeight="1">
      <c r="A35" s="264" t="s">
        <v>68</v>
      </c>
      <c r="B35" s="265"/>
      <c r="C35" s="265"/>
      <c r="D35" s="265"/>
      <c r="E35" s="265"/>
      <c r="F35" s="266"/>
      <c r="G35" s="154" t="s">
        <v>49</v>
      </c>
      <c r="H35" s="5"/>
      <c r="I35" s="5"/>
      <c r="J35" s="6"/>
      <c r="K35" s="4" t="s">
        <v>46</v>
      </c>
      <c r="L35" s="5"/>
      <c r="M35" s="90"/>
      <c r="N35" s="89"/>
    </row>
    <row r="36" spans="1:14" ht="12.75" customHeight="1">
      <c r="A36" s="267"/>
      <c r="B36" s="265"/>
      <c r="C36" s="265"/>
      <c r="D36" s="265"/>
      <c r="E36" s="265"/>
      <c r="F36" s="266"/>
      <c r="G36" s="154" t="s">
        <v>50</v>
      </c>
      <c r="H36" s="5"/>
      <c r="I36" s="5"/>
      <c r="J36" s="6"/>
      <c r="K36" s="4"/>
      <c r="L36" s="5"/>
      <c r="M36" s="283" t="s">
        <v>24</v>
      </c>
      <c r="N36" s="251"/>
    </row>
    <row r="37" spans="1:14" ht="12.75" customHeight="1">
      <c r="A37" s="267"/>
      <c r="B37" s="265"/>
      <c r="C37" s="265"/>
      <c r="D37" s="265"/>
      <c r="E37" s="265"/>
      <c r="F37" s="266"/>
      <c r="G37" s="154" t="s">
        <v>51</v>
      </c>
      <c r="H37" s="5"/>
      <c r="I37" s="5"/>
      <c r="J37" s="6"/>
      <c r="K37" s="4"/>
      <c r="L37" s="5"/>
      <c r="M37" s="90"/>
      <c r="N37" s="89"/>
    </row>
    <row r="38" spans="1:14" ht="12.75" customHeight="1">
      <c r="A38" s="267"/>
      <c r="B38" s="265"/>
      <c r="C38" s="265"/>
      <c r="D38" s="265"/>
      <c r="E38" s="265"/>
      <c r="F38" s="266"/>
      <c r="G38" s="154" t="s">
        <v>52</v>
      </c>
      <c r="H38" s="5"/>
      <c r="I38" s="5"/>
      <c r="J38" s="6"/>
      <c r="K38" s="4"/>
      <c r="L38" s="5"/>
      <c r="M38" s="27"/>
      <c r="N38" s="6"/>
    </row>
    <row r="39" spans="1:14" ht="12.75" customHeight="1">
      <c r="A39" s="267"/>
      <c r="B39" s="265"/>
      <c r="C39" s="265"/>
      <c r="D39" s="265"/>
      <c r="E39" s="265"/>
      <c r="F39" s="266"/>
      <c r="G39" s="160" t="s">
        <v>59</v>
      </c>
      <c r="H39" s="19"/>
      <c r="I39" s="88"/>
      <c r="J39" s="186"/>
      <c r="K39" s="4" t="s">
        <v>12</v>
      </c>
      <c r="L39" s="5"/>
      <c r="M39" s="27"/>
      <c r="N39" s="6"/>
    </row>
    <row r="40" spans="1:14" ht="12.75" customHeight="1">
      <c r="A40" s="267"/>
      <c r="B40" s="265"/>
      <c r="C40" s="265"/>
      <c r="D40" s="265"/>
      <c r="E40" s="265"/>
      <c r="F40" s="266"/>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1"/>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K43:L43"/>
    <mergeCell ref="M43:N43"/>
    <mergeCell ref="A34:F34"/>
    <mergeCell ref="G34:J34"/>
    <mergeCell ref="A35:F40"/>
    <mergeCell ref="M36:N36"/>
    <mergeCell ref="A42:F42"/>
    <mergeCell ref="K42:L42"/>
    <mergeCell ref="M42:N42"/>
    <mergeCell ref="A1:N1"/>
    <mergeCell ref="A2:N2"/>
    <mergeCell ref="M4:N4"/>
    <mergeCell ref="A9:C10"/>
    <mergeCell ref="D9:G9"/>
    <mergeCell ref="H9:N9"/>
  </mergeCells>
  <printOptions horizontalCentered="1"/>
  <pageMargins left="0" right="0.23" top="0.45" bottom="0.35" header="0.17" footer="0.19"/>
  <pageSetup fitToHeight="1" fitToWidth="1" horizontalDpi="600" verticalDpi="600" orientation="landscape" scale="83" r:id="rId1"/>
  <headerFooter alignWithMargins="0">
    <oddHeader>&amp;R&amp;12Contract No. CSB18-506-002
Attachment A-5</oddHeader>
    <oddFooter>&amp;L&amp;F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A1" sqref="A1:N1"/>
    </sheetView>
  </sheetViews>
  <sheetFormatPr defaultColWidth="9.140625" defaultRowHeight="12.75"/>
  <cols>
    <col min="1" max="1" width="11.00390625" style="0" customWidth="1"/>
    <col min="3" max="3" width="2.140625" style="0" customWidth="1"/>
    <col min="4" max="4" width="12.7109375" style="15" customWidth="1"/>
    <col min="5" max="10" width="12.7109375" style="0" customWidth="1"/>
    <col min="11" max="11" width="12.7109375" style="25" customWidth="1"/>
    <col min="12" max="14" width="12.7109375" style="0" customWidth="1"/>
  </cols>
  <sheetData>
    <row r="1" spans="1:14" ht="15" customHeight="1">
      <c r="A1" s="257" t="s">
        <v>0</v>
      </c>
      <c r="B1" s="256"/>
      <c r="C1" s="256"/>
      <c r="D1" s="256"/>
      <c r="E1" s="256"/>
      <c r="F1" s="256"/>
      <c r="G1" s="256"/>
      <c r="H1" s="256"/>
      <c r="I1" s="256"/>
      <c r="J1" s="256"/>
      <c r="K1" s="256"/>
      <c r="L1" s="256"/>
      <c r="M1" s="256"/>
      <c r="N1" s="256"/>
    </row>
    <row r="2" spans="1:14" ht="15" customHeight="1">
      <c r="A2" s="257" t="s">
        <v>88</v>
      </c>
      <c r="B2" s="256"/>
      <c r="C2" s="256"/>
      <c r="D2" s="256"/>
      <c r="E2" s="256"/>
      <c r="F2" s="256"/>
      <c r="G2" s="256"/>
      <c r="H2" s="256"/>
      <c r="I2" s="256"/>
      <c r="J2" s="256"/>
      <c r="K2" s="256"/>
      <c r="L2" s="256"/>
      <c r="M2" s="256"/>
      <c r="N2" s="256"/>
    </row>
    <row r="3" spans="1:14" ht="15" customHeight="1">
      <c r="A3" s="54"/>
      <c r="B3" s="194"/>
      <c r="C3" s="194"/>
      <c r="D3" s="194"/>
      <c r="E3" s="194"/>
      <c r="F3" s="194"/>
      <c r="G3" s="194"/>
      <c r="H3" s="194"/>
      <c r="I3" s="194"/>
      <c r="J3" s="194"/>
      <c r="K3" s="194"/>
      <c r="L3" s="194"/>
      <c r="M3" s="194"/>
      <c r="N3" s="194"/>
    </row>
    <row r="4" spans="1:14" ht="16.5" customHeight="1">
      <c r="A4" s="1" t="s">
        <v>1</v>
      </c>
      <c r="B4" s="2"/>
      <c r="C4" s="2"/>
      <c r="D4" s="28"/>
      <c r="E4" s="3"/>
      <c r="F4" s="24"/>
      <c r="G4" s="5"/>
      <c r="H4" s="5"/>
      <c r="I4" s="5"/>
      <c r="J4" s="5"/>
      <c r="K4" s="12" t="s">
        <v>2</v>
      </c>
      <c r="L4" s="2"/>
      <c r="M4" s="268" t="str">
        <f>'MRFP General Srv'!P4</f>
        <v>CSB20-600-002 (Mod 1)</v>
      </c>
      <c r="N4" s="288"/>
    </row>
    <row r="5" spans="1:14" ht="16.5" customHeight="1">
      <c r="A5" s="4" t="str">
        <f>'MRFP General Srv'!A5</f>
        <v>C2 Global Professional Services LLC</v>
      </c>
      <c r="B5" s="5"/>
      <c r="C5" s="5"/>
      <c r="D5" s="16"/>
      <c r="E5" s="6"/>
      <c r="F5" s="24"/>
      <c r="G5" s="5"/>
      <c r="H5" s="5"/>
      <c r="I5" s="5"/>
      <c r="J5" s="5"/>
      <c r="K5" s="13" t="s">
        <v>3</v>
      </c>
      <c r="L5" s="5"/>
      <c r="M5" s="23">
        <f>'MRFP General Srv'!P5</f>
        <v>44378</v>
      </c>
      <c r="N5" s="37">
        <f>'MRFP General Srv'!Q5</f>
        <v>44742</v>
      </c>
    </row>
    <row r="6" spans="1:14" ht="16.5" customHeight="1">
      <c r="A6" s="4" t="str">
        <f>'MRFP General Srv'!A6</f>
        <v>5620 Oak Boulevard</v>
      </c>
      <c r="B6" s="5"/>
      <c r="C6" s="5"/>
      <c r="D6" s="16"/>
      <c r="E6" s="6"/>
      <c r="F6" s="24"/>
      <c r="G6" s="5"/>
      <c r="H6" s="9"/>
      <c r="I6" s="9"/>
      <c r="J6" s="9"/>
      <c r="K6" s="13" t="s">
        <v>4</v>
      </c>
      <c r="L6" s="9"/>
      <c r="M6" s="9"/>
      <c r="N6" s="30"/>
    </row>
    <row r="7" spans="1:14" ht="16.5" customHeight="1">
      <c r="A7" s="7" t="str">
        <f>'MRFP General Srv'!A7</f>
        <v>Austin, TX  78735</v>
      </c>
      <c r="B7" s="8"/>
      <c r="C7" s="8"/>
      <c r="D7" s="29"/>
      <c r="E7" s="113"/>
      <c r="F7" s="24"/>
      <c r="G7" s="5"/>
      <c r="H7" s="9"/>
      <c r="I7" s="9"/>
      <c r="J7" s="9"/>
      <c r="K7" s="14" t="s">
        <v>5</v>
      </c>
      <c r="L7" s="10"/>
      <c r="M7" s="10"/>
      <c r="N7" s="31"/>
    </row>
    <row r="8" spans="11:13" ht="16.5" customHeight="1" thickBot="1">
      <c r="K8"/>
      <c r="M8" s="25"/>
    </row>
    <row r="9" spans="1:14" ht="16.5" customHeight="1" thickBot="1" thickTop="1">
      <c r="A9" s="258" t="s">
        <v>8</v>
      </c>
      <c r="B9" s="259"/>
      <c r="C9" s="260"/>
      <c r="D9" s="269" t="s">
        <v>40</v>
      </c>
      <c r="E9" s="270"/>
      <c r="F9" s="270"/>
      <c r="G9" s="271"/>
      <c r="H9" s="272" t="s">
        <v>41</v>
      </c>
      <c r="I9" s="289"/>
      <c r="J9" s="289"/>
      <c r="K9" s="289"/>
      <c r="L9" s="289"/>
      <c r="M9" s="290"/>
      <c r="N9" s="291"/>
    </row>
    <row r="10" spans="1:14" ht="16.5" customHeight="1" thickBot="1">
      <c r="A10" s="261"/>
      <c r="B10" s="262"/>
      <c r="C10" s="263"/>
      <c r="D10" s="97" t="s">
        <v>6</v>
      </c>
      <c r="E10" s="98" t="s">
        <v>37</v>
      </c>
      <c r="F10" s="99" t="s">
        <v>39</v>
      </c>
      <c r="G10" s="95" t="s">
        <v>38</v>
      </c>
      <c r="H10" s="114" t="s">
        <v>6</v>
      </c>
      <c r="I10" s="120" t="s">
        <v>47</v>
      </c>
      <c r="J10" s="99" t="s">
        <v>15</v>
      </c>
      <c r="K10" s="99" t="s">
        <v>55</v>
      </c>
      <c r="L10" s="100" t="s">
        <v>14</v>
      </c>
      <c r="M10" s="101" t="s">
        <v>42</v>
      </c>
      <c r="N10" s="102" t="s">
        <v>43</v>
      </c>
    </row>
    <row r="11" spans="1:14" s="35" customFormat="1" ht="16.5" customHeight="1">
      <c r="A11" s="103"/>
      <c r="B11" s="62"/>
      <c r="C11" s="104"/>
      <c r="D11" s="96"/>
      <c r="E11" s="121"/>
      <c r="F11" s="122"/>
      <c r="G11" s="123"/>
      <c r="H11" s="116"/>
      <c r="I11" s="135"/>
      <c r="J11" s="122"/>
      <c r="K11" s="183"/>
      <c r="L11" s="184"/>
      <c r="M11" s="137"/>
      <c r="N11" s="138"/>
    </row>
    <row r="12" spans="1:14" s="35" customFormat="1" ht="16.5" customHeight="1">
      <c r="A12" s="191" t="str">
        <f>'MRFP General Srv'!A12</f>
        <v>Salaries</v>
      </c>
      <c r="B12" s="38"/>
      <c r="C12" s="106"/>
      <c r="D12" s="91">
        <v>91100</v>
      </c>
      <c r="E12" s="124"/>
      <c r="F12" s="125"/>
      <c r="G12" s="126">
        <f>IF(E12&lt;&gt;"",E12-F12,"")</f>
      </c>
      <c r="H12" s="117">
        <f>D12</f>
        <v>91100</v>
      </c>
      <c r="I12" s="135"/>
      <c r="J12" s="122"/>
      <c r="K12" s="136"/>
      <c r="L12" s="123"/>
      <c r="M12" s="137">
        <f>IF(SUM(J12:L12)&gt;0,SUM(J12:L12),"")</f>
      </c>
      <c r="N12" s="138">
        <f>IF(I12&lt;&gt;"",I12+M12,"")</f>
      </c>
    </row>
    <row r="13" spans="1:14" s="35" customFormat="1" ht="16.5" customHeight="1">
      <c r="A13" s="105"/>
      <c r="B13" s="38"/>
      <c r="C13" s="106"/>
      <c r="D13" s="91"/>
      <c r="E13" s="124"/>
      <c r="F13" s="125"/>
      <c r="G13" s="126"/>
      <c r="H13" s="117"/>
      <c r="I13" s="135"/>
      <c r="J13" s="122"/>
      <c r="K13" s="136"/>
      <c r="L13" s="123"/>
      <c r="M13" s="137"/>
      <c r="N13" s="138"/>
    </row>
    <row r="14" spans="1:14" s="35" customFormat="1" ht="16.5" customHeight="1">
      <c r="A14" s="191" t="str">
        <f>'MRFP General Srv'!A14</f>
        <v>Fringe Benefits</v>
      </c>
      <c r="B14" s="38"/>
      <c r="C14" s="106"/>
      <c r="D14" s="91">
        <v>35314</v>
      </c>
      <c r="E14" s="124"/>
      <c r="F14" s="125"/>
      <c r="G14" s="126">
        <f>IF(E14&lt;&gt;"",E14-F14,"")</f>
      </c>
      <c r="H14" s="117">
        <f>D14</f>
        <v>35314</v>
      </c>
      <c r="I14" s="135"/>
      <c r="J14" s="122"/>
      <c r="K14" s="136"/>
      <c r="L14" s="123"/>
      <c r="M14" s="137">
        <f>IF(SUM(J14:L14)&gt;0,SUM(J14:L14),"")</f>
      </c>
      <c r="N14" s="138">
        <f>IF(I14&lt;&gt;"",I14+M14,"")</f>
      </c>
    </row>
    <row r="15" spans="1:14" s="35" customFormat="1" ht="16.5" customHeight="1">
      <c r="A15" s="105"/>
      <c r="B15" s="38"/>
      <c r="C15" s="106"/>
      <c r="D15" s="91"/>
      <c r="E15" s="124"/>
      <c r="F15" s="125"/>
      <c r="G15" s="126"/>
      <c r="H15" s="117"/>
      <c r="I15" s="135"/>
      <c r="J15" s="122"/>
      <c r="K15" s="136"/>
      <c r="L15" s="123"/>
      <c r="M15" s="137"/>
      <c r="N15" s="138"/>
    </row>
    <row r="16" spans="1:14" s="35" customFormat="1" ht="16.5" customHeight="1">
      <c r="A16" s="191" t="str">
        <f>'MRFP General Srv'!A16</f>
        <v>Staff Travel</v>
      </c>
      <c r="B16" s="38"/>
      <c r="C16" s="107"/>
      <c r="D16" s="91">
        <v>779</v>
      </c>
      <c r="E16" s="127"/>
      <c r="F16" s="128"/>
      <c r="G16" s="126">
        <f>IF(E16&lt;&gt;"",E16-F16,"")</f>
      </c>
      <c r="H16" s="117">
        <f>D16</f>
        <v>779</v>
      </c>
      <c r="I16" s="135"/>
      <c r="J16" s="122"/>
      <c r="K16" s="136"/>
      <c r="L16" s="123"/>
      <c r="M16" s="137">
        <f>IF(SUM(J16:L16)&gt;0,SUM(J16:L16),"")</f>
      </c>
      <c r="N16" s="138">
        <f>IF(I16&lt;&gt;"",I16+M16,"")</f>
      </c>
    </row>
    <row r="17" spans="1:14" s="35" customFormat="1" ht="16.5" customHeight="1">
      <c r="A17" s="105"/>
      <c r="B17" s="38"/>
      <c r="C17" s="106"/>
      <c r="D17" s="91"/>
      <c r="E17" s="124"/>
      <c r="F17" s="125"/>
      <c r="G17" s="126"/>
      <c r="H17" s="117"/>
      <c r="I17" s="135"/>
      <c r="J17" s="122"/>
      <c r="K17" s="136"/>
      <c r="L17" s="123"/>
      <c r="M17" s="137"/>
      <c r="N17" s="138"/>
    </row>
    <row r="18" spans="1:14" s="35" customFormat="1" ht="16.5" customHeight="1">
      <c r="A18" s="191" t="str">
        <f>'MRFP General Srv'!A18</f>
        <v>DEO Travel</v>
      </c>
      <c r="B18" s="38"/>
      <c r="C18" s="106"/>
      <c r="D18" s="91">
        <v>0</v>
      </c>
      <c r="E18" s="124"/>
      <c r="F18" s="125"/>
      <c r="G18" s="126">
        <f>IF(E18&lt;&gt;"",E18-F18,"")</f>
      </c>
      <c r="H18" s="117">
        <f>D18</f>
        <v>0</v>
      </c>
      <c r="I18" s="135"/>
      <c r="J18" s="122"/>
      <c r="K18" s="136"/>
      <c r="L18" s="123"/>
      <c r="M18" s="137">
        <f>IF(SUM(J18:L18)&gt;0,SUM(J18:L18),"")</f>
      </c>
      <c r="N18" s="138">
        <f>IF(I18&lt;&gt;"",I18+M18,"")</f>
      </c>
    </row>
    <row r="19" spans="1:14" s="35" customFormat="1" ht="16.5" customHeight="1">
      <c r="A19" s="105"/>
      <c r="B19" s="38"/>
      <c r="C19" s="106"/>
      <c r="D19" s="91"/>
      <c r="E19" s="124"/>
      <c r="F19" s="125"/>
      <c r="G19" s="126"/>
      <c r="H19" s="117"/>
      <c r="I19" s="135"/>
      <c r="J19" s="122"/>
      <c r="K19" s="136"/>
      <c r="L19" s="123"/>
      <c r="M19" s="137"/>
      <c r="N19" s="138"/>
    </row>
    <row r="20" spans="1:14" s="35" customFormat="1" ht="16.5" customHeight="1">
      <c r="A20" s="191" t="str">
        <f>'MRFP General Srv'!A20</f>
        <v>Staff Development</v>
      </c>
      <c r="B20" s="38"/>
      <c r="C20" s="106"/>
      <c r="D20" s="92">
        <v>0</v>
      </c>
      <c r="E20" s="124"/>
      <c r="F20" s="125"/>
      <c r="G20" s="126">
        <f>IF(E20&lt;&gt;"",E20-F20,"")</f>
      </c>
      <c r="H20" s="117">
        <f>D20</f>
        <v>0</v>
      </c>
      <c r="I20" s="135"/>
      <c r="J20" s="122"/>
      <c r="K20" s="136"/>
      <c r="L20" s="123"/>
      <c r="M20" s="137">
        <f>IF(SUM(J20:L20)&gt;0,SUM(J20:L20),"")</f>
      </c>
      <c r="N20" s="138">
        <f>IF(I20&lt;&gt;"",I20+M20,"")</f>
      </c>
    </row>
    <row r="21" spans="1:14" s="35" customFormat="1" ht="16.5" customHeight="1">
      <c r="A21" s="105"/>
      <c r="B21" s="38"/>
      <c r="C21" s="106"/>
      <c r="D21" s="92"/>
      <c r="E21" s="124"/>
      <c r="F21" s="125"/>
      <c r="G21" s="126"/>
      <c r="H21" s="117"/>
      <c r="I21" s="135"/>
      <c r="J21" s="122"/>
      <c r="K21" s="136"/>
      <c r="L21" s="123"/>
      <c r="M21" s="137"/>
      <c r="N21" s="138"/>
    </row>
    <row r="22" spans="1:14" s="35" customFormat="1" ht="16.5" customHeight="1">
      <c r="A22" s="191" t="str">
        <f>'MRFP General Srv'!A22</f>
        <v>Office Costs</v>
      </c>
      <c r="B22" s="38"/>
      <c r="C22" s="106"/>
      <c r="D22" s="91">
        <v>0</v>
      </c>
      <c r="E22" s="124"/>
      <c r="F22" s="125"/>
      <c r="G22" s="126">
        <f>IF(E22&lt;&gt;"",E22-F22,"")</f>
      </c>
      <c r="H22" s="117">
        <f>D22</f>
        <v>0</v>
      </c>
      <c r="I22" s="135"/>
      <c r="J22" s="122"/>
      <c r="K22" s="136"/>
      <c r="L22" s="123"/>
      <c r="M22" s="137">
        <f>IF(SUM(J22:L22)&gt;0,SUM(J22:L22),"")</f>
      </c>
      <c r="N22" s="138">
        <f>IF(I22&lt;&gt;"",I22+M22,"")</f>
      </c>
    </row>
    <row r="23" spans="1:14" s="35" customFormat="1" ht="16.5" customHeight="1">
      <c r="A23" s="105"/>
      <c r="B23" s="38"/>
      <c r="C23" s="106"/>
      <c r="D23" s="91"/>
      <c r="E23" s="124"/>
      <c r="F23" s="125"/>
      <c r="G23" s="126"/>
      <c r="H23" s="117"/>
      <c r="I23" s="135"/>
      <c r="J23" s="122"/>
      <c r="K23" s="136"/>
      <c r="L23" s="123"/>
      <c r="M23" s="137"/>
      <c r="N23" s="138"/>
    </row>
    <row r="24" spans="1:14" s="35" customFormat="1" ht="16.5" customHeight="1">
      <c r="A24" s="191" t="str">
        <f>'MRFP General Srv'!A24</f>
        <v>Professional Fees</v>
      </c>
      <c r="B24" s="38"/>
      <c r="C24" s="106"/>
      <c r="D24" s="91">
        <v>0</v>
      </c>
      <c r="E24" s="124"/>
      <c r="F24" s="125"/>
      <c r="G24" s="126">
        <f>IF(E24&lt;&gt;"",E24-F24,"")</f>
      </c>
      <c r="H24" s="117">
        <f>D24</f>
        <v>0</v>
      </c>
      <c r="I24" s="135"/>
      <c r="J24" s="122"/>
      <c r="K24" s="136"/>
      <c r="L24" s="123"/>
      <c r="M24" s="137">
        <f>IF(SUM(J24:L24)&gt;0,SUM(J24:L24),"")</f>
      </c>
      <c r="N24" s="138">
        <f>IF(I24&lt;&gt;"",I24+M24,"")</f>
      </c>
    </row>
    <row r="25" spans="1:14" s="35" customFormat="1" ht="16.5" customHeight="1">
      <c r="A25" s="105"/>
      <c r="B25" s="38"/>
      <c r="C25" s="106"/>
      <c r="D25" s="91"/>
      <c r="E25" s="124"/>
      <c r="F25" s="125"/>
      <c r="G25" s="126"/>
      <c r="H25" s="117"/>
      <c r="I25" s="135"/>
      <c r="J25" s="122"/>
      <c r="K25" s="136"/>
      <c r="L25" s="123"/>
      <c r="M25" s="137"/>
      <c r="N25" s="138"/>
    </row>
    <row r="26" spans="1:14" s="35" customFormat="1" ht="16.5" customHeight="1">
      <c r="A26" s="191" t="str">
        <f>'MRFP General Srv'!A26</f>
        <v>Indirect Costs</v>
      </c>
      <c r="B26" s="38"/>
      <c r="C26" s="106"/>
      <c r="D26" s="91">
        <v>10175</v>
      </c>
      <c r="E26" s="161"/>
      <c r="F26" s="162"/>
      <c r="G26" s="163">
        <f>IF(E26&lt;&gt;"",E26-F26,"")</f>
      </c>
      <c r="H26" s="117">
        <f>D26</f>
        <v>10175</v>
      </c>
      <c r="I26" s="203"/>
      <c r="J26" s="204"/>
      <c r="K26" s="205"/>
      <c r="L26" s="208"/>
      <c r="M26" s="206">
        <f>IF(SUM(J26:L26)&gt;0,SUM(J26:L26),"")</f>
      </c>
      <c r="N26" s="207">
        <f>IF(I26&lt;&gt;"",I26+M26,"")</f>
      </c>
    </row>
    <row r="27" spans="1:14" s="35" customFormat="1" ht="16.5" customHeight="1">
      <c r="A27" s="105"/>
      <c r="B27" s="38"/>
      <c r="C27" s="106"/>
      <c r="D27" s="91"/>
      <c r="E27" s="124"/>
      <c r="F27" s="125"/>
      <c r="G27" s="126"/>
      <c r="H27" s="117"/>
      <c r="I27" s="135"/>
      <c r="J27" s="122"/>
      <c r="K27" s="136"/>
      <c r="L27" s="123"/>
      <c r="M27" s="137"/>
      <c r="N27" s="138"/>
    </row>
    <row r="28" spans="1:14" s="35" customFormat="1" ht="16.5" customHeight="1">
      <c r="A28" s="199" t="str">
        <f>'MRFP General Srv'!A28</f>
        <v>Incentive Fee</v>
      </c>
      <c r="B28" s="38"/>
      <c r="C28" s="106"/>
      <c r="D28" s="91">
        <v>7632</v>
      </c>
      <c r="E28" s="161"/>
      <c r="F28" s="162"/>
      <c r="G28" s="163">
        <f>IF(E28&lt;&gt;"",E28-F28,"")</f>
      </c>
      <c r="H28" s="118">
        <v>0</v>
      </c>
      <c r="I28" s="139"/>
      <c r="J28" s="140"/>
      <c r="K28" s="141"/>
      <c r="L28" s="142"/>
      <c r="M28" s="143">
        <f>IF(SUM(J28:L28)&gt;0,SUM(J28:L28),"")</f>
      </c>
      <c r="N28" s="144">
        <f>IF(I28&lt;&gt;"",I28+M28,"")</f>
      </c>
    </row>
    <row r="29" spans="1:14" s="35" customFormat="1" ht="16.5" customHeight="1" thickBot="1">
      <c r="A29" s="108"/>
      <c r="B29" s="55"/>
      <c r="C29" s="109"/>
      <c r="D29" s="93"/>
      <c r="E29" s="129"/>
      <c r="F29" s="130"/>
      <c r="G29" s="131"/>
      <c r="H29" s="119"/>
      <c r="I29" s="145"/>
      <c r="J29" s="146"/>
      <c r="K29" s="185"/>
      <c r="L29" s="131"/>
      <c r="M29" s="148"/>
      <c r="N29" s="149"/>
    </row>
    <row r="30" spans="1:14" s="35" customFormat="1" ht="16.5" customHeight="1" thickBot="1">
      <c r="A30" s="110" t="s">
        <v>22</v>
      </c>
      <c r="B30" s="111"/>
      <c r="C30" s="112"/>
      <c r="D30" s="94">
        <f>SUM(D11:D29)</f>
        <v>145000</v>
      </c>
      <c r="E30" s="132">
        <f>SUM(E11:E29)</f>
        <v>0</v>
      </c>
      <c r="F30" s="133">
        <f>SUM(F11:F29)</f>
        <v>0</v>
      </c>
      <c r="G30" s="134">
        <f>SUM(G11:G29)</f>
        <v>0</v>
      </c>
      <c r="H30" s="115">
        <f aca="true" t="shared" si="0" ref="H30:N30">SUM(H11:H29)</f>
        <v>137368</v>
      </c>
      <c r="I30" s="150">
        <f t="shared" si="0"/>
        <v>0</v>
      </c>
      <c r="J30" s="133">
        <f t="shared" si="0"/>
        <v>0</v>
      </c>
      <c r="K30" s="133">
        <f t="shared" si="0"/>
        <v>0</v>
      </c>
      <c r="L30" s="133">
        <f t="shared" si="0"/>
        <v>0</v>
      </c>
      <c r="M30" s="151">
        <f t="shared" si="0"/>
        <v>0</v>
      </c>
      <c r="N30" s="152">
        <f t="shared" si="0"/>
        <v>0</v>
      </c>
    </row>
    <row r="31" spans="1:14" ht="12.75" customHeight="1" thickTop="1">
      <c r="A31" s="21"/>
      <c r="B31" s="9"/>
      <c r="C31" s="9"/>
      <c r="D31" s="22"/>
      <c r="E31" s="9"/>
      <c r="F31" s="9"/>
      <c r="G31" s="9"/>
      <c r="H31" s="9"/>
      <c r="I31" s="9"/>
      <c r="J31" s="9"/>
      <c r="K31" s="9"/>
      <c r="L31" s="9"/>
      <c r="M31" s="21"/>
      <c r="N31" s="9"/>
    </row>
    <row r="32" spans="1:14" ht="12.75" customHeight="1">
      <c r="A32" s="21"/>
      <c r="B32" s="9"/>
      <c r="C32" s="9"/>
      <c r="D32" s="22"/>
      <c r="E32" s="9"/>
      <c r="F32" s="9"/>
      <c r="G32" s="9"/>
      <c r="H32" s="9"/>
      <c r="I32" s="9"/>
      <c r="J32" s="9"/>
      <c r="K32" s="9"/>
      <c r="L32" s="9"/>
      <c r="M32" s="21"/>
      <c r="N32" s="9"/>
    </row>
    <row r="33" spans="7:13" ht="12.75">
      <c r="G33" s="153"/>
      <c r="K33"/>
      <c r="M33" s="25"/>
    </row>
    <row r="34" spans="1:14" ht="12.75">
      <c r="A34" s="252" t="s">
        <v>9</v>
      </c>
      <c r="B34" s="280"/>
      <c r="C34" s="280"/>
      <c r="D34" s="280"/>
      <c r="E34" s="280"/>
      <c r="F34" s="281"/>
      <c r="G34" s="282" t="s">
        <v>48</v>
      </c>
      <c r="H34" s="253"/>
      <c r="I34" s="253"/>
      <c r="J34" s="254"/>
      <c r="K34" s="2"/>
      <c r="L34" s="2"/>
      <c r="M34" s="26"/>
      <c r="N34" s="3"/>
    </row>
    <row r="35" spans="1:14" ht="12.75" customHeight="1">
      <c r="A35" s="264" t="s">
        <v>68</v>
      </c>
      <c r="B35" s="265"/>
      <c r="C35" s="265"/>
      <c r="D35" s="265"/>
      <c r="E35" s="265"/>
      <c r="F35" s="266"/>
      <c r="G35" s="154" t="s">
        <v>49</v>
      </c>
      <c r="H35" s="5"/>
      <c r="I35" s="5"/>
      <c r="J35" s="6"/>
      <c r="K35" s="4" t="s">
        <v>46</v>
      </c>
      <c r="L35" s="5"/>
      <c r="M35" s="90"/>
      <c r="N35" s="89"/>
    </row>
    <row r="36" spans="1:14" ht="12.75" customHeight="1">
      <c r="A36" s="267"/>
      <c r="B36" s="265"/>
      <c r="C36" s="265"/>
      <c r="D36" s="265"/>
      <c r="E36" s="265"/>
      <c r="F36" s="266"/>
      <c r="G36" s="154" t="s">
        <v>50</v>
      </c>
      <c r="H36" s="5"/>
      <c r="I36" s="5"/>
      <c r="J36" s="6"/>
      <c r="K36" s="4"/>
      <c r="L36" s="5"/>
      <c r="M36" s="283" t="s">
        <v>24</v>
      </c>
      <c r="N36" s="251"/>
    </row>
    <row r="37" spans="1:14" ht="12.75" customHeight="1">
      <c r="A37" s="267"/>
      <c r="B37" s="265"/>
      <c r="C37" s="265"/>
      <c r="D37" s="265"/>
      <c r="E37" s="265"/>
      <c r="F37" s="266"/>
      <c r="G37" s="154" t="s">
        <v>51</v>
      </c>
      <c r="H37" s="5"/>
      <c r="I37" s="5"/>
      <c r="J37" s="6"/>
      <c r="K37" s="4"/>
      <c r="L37" s="5"/>
      <c r="M37" s="90"/>
      <c r="N37" s="89"/>
    </row>
    <row r="38" spans="1:14" ht="12.75" customHeight="1">
      <c r="A38" s="267"/>
      <c r="B38" s="265"/>
      <c r="C38" s="265"/>
      <c r="D38" s="265"/>
      <c r="E38" s="265"/>
      <c r="F38" s="266"/>
      <c r="G38" s="154" t="s">
        <v>52</v>
      </c>
      <c r="H38" s="5"/>
      <c r="I38" s="5"/>
      <c r="J38" s="6"/>
      <c r="K38" s="4"/>
      <c r="L38" s="5"/>
      <c r="M38" s="27"/>
      <c r="N38" s="6"/>
    </row>
    <row r="39" spans="1:14" ht="12.75" customHeight="1">
      <c r="A39" s="267"/>
      <c r="B39" s="265"/>
      <c r="C39" s="265"/>
      <c r="D39" s="265"/>
      <c r="E39" s="265"/>
      <c r="F39" s="266"/>
      <c r="G39" s="160" t="s">
        <v>59</v>
      </c>
      <c r="H39" s="19"/>
      <c r="I39" s="88"/>
      <c r="J39" s="186"/>
      <c r="K39" s="4" t="s">
        <v>12</v>
      </c>
      <c r="L39" s="5"/>
      <c r="M39" s="27"/>
      <c r="N39" s="6"/>
    </row>
    <row r="40" spans="1:14" ht="12.75" customHeight="1">
      <c r="A40" s="267"/>
      <c r="B40" s="265"/>
      <c r="C40" s="265"/>
      <c r="D40" s="265"/>
      <c r="E40" s="265"/>
      <c r="F40" s="266"/>
      <c r="G40" s="160" t="s">
        <v>60</v>
      </c>
      <c r="H40" s="19"/>
      <c r="I40" s="88"/>
      <c r="J40" s="89"/>
      <c r="K40" s="5"/>
      <c r="L40" s="5"/>
      <c r="M40" s="27"/>
      <c r="N40" s="6"/>
    </row>
    <row r="41" spans="1:14" ht="12.75" customHeight="1">
      <c r="A41" s="200"/>
      <c r="B41" s="213"/>
      <c r="C41" s="213"/>
      <c r="D41" s="213"/>
      <c r="E41" s="214"/>
      <c r="F41" s="6"/>
      <c r="G41" s="200" t="s">
        <v>61</v>
      </c>
      <c r="H41" s="19"/>
      <c r="I41" s="187"/>
      <c r="J41" s="188"/>
      <c r="K41" s="88"/>
      <c r="L41" s="88"/>
      <c r="M41" s="90"/>
      <c r="N41" s="89"/>
    </row>
    <row r="42" spans="1:14" ht="12.75">
      <c r="A42" s="284" t="s">
        <v>69</v>
      </c>
      <c r="B42" s="285"/>
      <c r="C42" s="285"/>
      <c r="D42" s="285"/>
      <c r="E42" s="285"/>
      <c r="F42" s="286"/>
      <c r="G42" s="201" t="s">
        <v>62</v>
      </c>
      <c r="H42" s="6"/>
      <c r="I42" s="5"/>
      <c r="J42" s="6"/>
      <c r="K42" s="283" t="s">
        <v>24</v>
      </c>
      <c r="L42" s="287"/>
      <c r="M42" s="283" t="s">
        <v>24</v>
      </c>
      <c r="N42" s="251"/>
    </row>
    <row r="43" spans="1:14" ht="12.75">
      <c r="A43" s="18"/>
      <c r="B43" s="216" t="s">
        <v>10</v>
      </c>
      <c r="C43" s="20"/>
      <c r="D43" s="20"/>
      <c r="E43" s="20" t="s">
        <v>11</v>
      </c>
      <c r="F43" s="113"/>
      <c r="G43" s="201" t="s">
        <v>63</v>
      </c>
      <c r="H43" s="6"/>
      <c r="I43" s="5"/>
      <c r="J43" s="6"/>
      <c r="K43" s="276" t="s">
        <v>23</v>
      </c>
      <c r="L43" s="277"/>
      <c r="M43" s="278" t="s">
        <v>65</v>
      </c>
      <c r="N43" s="279"/>
    </row>
    <row r="44" spans="7:13" ht="12.75">
      <c r="G44" s="189"/>
      <c r="H44" s="2"/>
      <c r="I44" s="2"/>
      <c r="J44" s="2"/>
      <c r="K44"/>
      <c r="M44" s="25"/>
    </row>
    <row r="45" spans="7:13" ht="12.75">
      <c r="G45" s="190"/>
      <c r="H45" s="5"/>
      <c r="I45" s="5"/>
      <c r="J45" s="5"/>
      <c r="K45"/>
      <c r="M45" s="25"/>
    </row>
    <row r="46" spans="7:13" ht="12.75">
      <c r="G46" s="190"/>
      <c r="H46" s="5"/>
      <c r="I46" s="5"/>
      <c r="J46" s="5"/>
      <c r="K46"/>
      <c r="M46" s="25"/>
    </row>
    <row r="47" spans="7:13" ht="12.75">
      <c r="G47" s="190"/>
      <c r="H47" s="5"/>
      <c r="I47" s="5"/>
      <c r="J47" s="5"/>
      <c r="K47"/>
      <c r="M47" s="25"/>
    </row>
    <row r="48" spans="11:13" ht="12.75">
      <c r="K48"/>
      <c r="M48" s="25"/>
    </row>
    <row r="49" spans="11:13" ht="12.75">
      <c r="K49"/>
      <c r="M49" s="25"/>
    </row>
  </sheetData>
  <sheetProtection/>
  <mergeCells count="15">
    <mergeCell ref="K43:L43"/>
    <mergeCell ref="M43:N43"/>
    <mergeCell ref="A34:F34"/>
    <mergeCell ref="G34:J34"/>
    <mergeCell ref="A35:F40"/>
    <mergeCell ref="M36:N36"/>
    <mergeCell ref="A42:F42"/>
    <mergeCell ref="K42:L42"/>
    <mergeCell ref="M42:N42"/>
    <mergeCell ref="A1:N1"/>
    <mergeCell ref="A2:N2"/>
    <mergeCell ref="M4:N4"/>
    <mergeCell ref="A9:C10"/>
    <mergeCell ref="D9:G9"/>
    <mergeCell ref="H9:N9"/>
  </mergeCells>
  <printOptions horizontalCentered="1"/>
  <pageMargins left="0" right="0.23" top="0.45" bottom="0.35" header="0.17" footer="0.19"/>
  <pageSetup fitToHeight="1" fitToWidth="1" horizontalDpi="600" verticalDpi="600" orientation="landscape" scale="83" r:id="rId1"/>
  <headerFooter alignWithMargins="0">
    <oddHeader>&amp;R&amp;12Contract No. CSB18-506-002
Attachment A-6</oddHeader>
    <oddFooter>&amp;L&amp;F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1" sqref="A1:K1"/>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57" t="s">
        <v>34</v>
      </c>
      <c r="B1" s="257"/>
      <c r="C1" s="257"/>
      <c r="D1" s="257"/>
      <c r="E1" s="257"/>
      <c r="F1" s="257"/>
      <c r="G1" s="257"/>
      <c r="H1" s="257"/>
      <c r="I1" s="257"/>
      <c r="J1" s="257"/>
      <c r="K1" s="257"/>
      <c r="L1" s="54"/>
    </row>
    <row r="2" spans="1:12" ht="15" customHeight="1">
      <c r="A2" s="257" t="s">
        <v>53</v>
      </c>
      <c r="B2" s="257"/>
      <c r="C2" s="257"/>
      <c r="D2" s="257"/>
      <c r="E2" s="257"/>
      <c r="F2" s="257"/>
      <c r="G2" s="257"/>
      <c r="H2" s="257"/>
      <c r="I2" s="257"/>
      <c r="J2" s="257"/>
      <c r="K2" s="257"/>
      <c r="L2" s="54"/>
    </row>
    <row r="4" spans="1:11" ht="12.75">
      <c r="A4" s="1" t="s">
        <v>1</v>
      </c>
      <c r="B4" s="2"/>
      <c r="C4" s="2"/>
      <c r="D4" s="2"/>
      <c r="E4" s="51"/>
      <c r="F4" s="16"/>
      <c r="G4" s="5"/>
      <c r="H4" s="192"/>
      <c r="I4" s="12" t="s">
        <v>2</v>
      </c>
      <c r="J4" s="268" t="str">
        <f>'MRFP General Srv'!P4</f>
        <v>CSB20-600-002 (Mod 1)</v>
      </c>
      <c r="K4" s="288"/>
    </row>
    <row r="5" spans="1:11" ht="12.75">
      <c r="A5" s="4" t="str">
        <f>'MRFP General Srv'!A5</f>
        <v>C2 Global Professional Services LLC</v>
      </c>
      <c r="B5" s="5"/>
      <c r="C5" s="5"/>
      <c r="D5" s="5"/>
      <c r="E5" s="52"/>
      <c r="F5" s="16"/>
      <c r="G5" s="5"/>
      <c r="H5" s="192"/>
      <c r="I5" s="13" t="s">
        <v>3</v>
      </c>
      <c r="J5" s="23">
        <f>'MRFP General Srv'!P5</f>
        <v>44378</v>
      </c>
      <c r="K5" s="37">
        <f>'MRFP General Srv'!Q5</f>
        <v>44742</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168" t="s">
        <v>35</v>
      </c>
      <c r="F9" s="172" t="s">
        <v>25</v>
      </c>
      <c r="G9" s="44" t="s">
        <v>26</v>
      </c>
      <c r="H9" s="45" t="s">
        <v>26</v>
      </c>
      <c r="I9" s="74" t="s">
        <v>26</v>
      </c>
      <c r="J9" s="80" t="s">
        <v>7</v>
      </c>
      <c r="K9" s="46" t="s">
        <v>13</v>
      </c>
    </row>
    <row r="10" spans="1:11" ht="12.75">
      <c r="A10" s="292" t="s">
        <v>8</v>
      </c>
      <c r="B10" s="293"/>
      <c r="C10" s="293"/>
      <c r="D10" s="294"/>
      <c r="E10" s="169" t="s">
        <v>36</v>
      </c>
      <c r="F10" s="173" t="s">
        <v>27</v>
      </c>
      <c r="G10" s="48" t="s">
        <v>56</v>
      </c>
      <c r="H10" s="49" t="s">
        <v>28</v>
      </c>
      <c r="I10" s="75" t="s">
        <v>13</v>
      </c>
      <c r="J10" s="81" t="s">
        <v>13</v>
      </c>
      <c r="K10" s="50" t="s">
        <v>29</v>
      </c>
    </row>
    <row r="11" spans="1:11" ht="13.5" thickBot="1">
      <c r="A11" s="67"/>
      <c r="B11" s="68"/>
      <c r="C11" s="68"/>
      <c r="D11" s="69"/>
      <c r="E11" s="170" t="s">
        <v>30</v>
      </c>
      <c r="F11" s="174" t="s">
        <v>31</v>
      </c>
      <c r="G11" s="64" t="s">
        <v>32</v>
      </c>
      <c r="H11" s="65" t="s">
        <v>32</v>
      </c>
      <c r="I11" s="76" t="s">
        <v>32</v>
      </c>
      <c r="J11" s="82" t="s">
        <v>32</v>
      </c>
      <c r="K11" s="66" t="s">
        <v>33</v>
      </c>
    </row>
    <row r="12" spans="1:11" s="35" customFormat="1" ht="18" customHeight="1" thickTop="1">
      <c r="A12" s="61"/>
      <c r="B12" s="62"/>
      <c r="C12" s="62"/>
      <c r="D12" s="70"/>
      <c r="E12" s="164"/>
      <c r="F12" s="175"/>
      <c r="G12" s="36"/>
      <c r="H12" s="164"/>
      <c r="I12" s="77"/>
      <c r="J12" s="83"/>
      <c r="K12" s="53"/>
    </row>
    <row r="13" spans="1:11" s="35" customFormat="1" ht="18" customHeight="1">
      <c r="A13" s="41" t="str">
        <f>'MRFP General Srv'!A12</f>
        <v>Salaries</v>
      </c>
      <c r="B13" s="32"/>
      <c r="C13" s="32"/>
      <c r="D13" s="71"/>
      <c r="E13" s="171">
        <v>0</v>
      </c>
      <c r="F13" s="176"/>
      <c r="G13" s="33"/>
      <c r="H13" s="165"/>
      <c r="I13" s="78">
        <f>IF(F13&gt;0,SUM(F13:H13),"")</f>
      </c>
      <c r="J13" s="84"/>
      <c r="K13" s="53">
        <f>IF(F13&gt;0,I13-J13,"")</f>
      </c>
    </row>
    <row r="14" spans="1:11" s="35" customFormat="1" ht="18" customHeight="1">
      <c r="A14" s="41"/>
      <c r="B14" s="32"/>
      <c r="C14" s="32"/>
      <c r="D14" s="71"/>
      <c r="E14" s="171"/>
      <c r="F14" s="176"/>
      <c r="G14" s="33"/>
      <c r="H14" s="165"/>
      <c r="I14" s="78"/>
      <c r="J14" s="84"/>
      <c r="K14" s="53"/>
    </row>
    <row r="15" spans="1:11" s="35" customFormat="1" ht="18" customHeight="1">
      <c r="A15" s="41" t="str">
        <f>'MRFP General Srv'!A14</f>
        <v>Fringe Benefits</v>
      </c>
      <c r="B15" s="32"/>
      <c r="C15" s="32"/>
      <c r="D15" s="71"/>
      <c r="E15" s="171">
        <v>0</v>
      </c>
      <c r="F15" s="176"/>
      <c r="G15" s="33"/>
      <c r="H15" s="165"/>
      <c r="I15" s="78">
        <f>IF(F15&gt;0,SUM(F15:H15),"")</f>
      </c>
      <c r="J15" s="84"/>
      <c r="K15" s="53">
        <f>IF(F15&gt;0,I15-J15,"")</f>
      </c>
    </row>
    <row r="16" spans="1:11" s="35" customFormat="1" ht="18" customHeight="1">
      <c r="A16" s="41"/>
      <c r="B16" s="32"/>
      <c r="C16" s="32"/>
      <c r="D16" s="71"/>
      <c r="E16" s="171"/>
      <c r="F16" s="176"/>
      <c r="G16" s="33"/>
      <c r="H16" s="165"/>
      <c r="I16" s="78"/>
      <c r="J16" s="84"/>
      <c r="K16" s="53"/>
    </row>
    <row r="17" spans="1:11" s="35" customFormat="1" ht="18" customHeight="1">
      <c r="A17" s="41" t="str">
        <f>'MRFP General Srv'!A16</f>
        <v>Staff Travel</v>
      </c>
      <c r="B17" s="32"/>
      <c r="C17" s="34"/>
      <c r="D17" s="72"/>
      <c r="E17" s="171">
        <v>0</v>
      </c>
      <c r="F17" s="176"/>
      <c r="G17" s="33"/>
      <c r="H17" s="165"/>
      <c r="I17" s="78">
        <f>IF(F17&gt;0,SUM(F17:H17),"")</f>
      </c>
      <c r="J17" s="84"/>
      <c r="K17" s="53">
        <f>IF(F17&gt;0,I17-J17,"")</f>
      </c>
    </row>
    <row r="18" spans="1:11" s="35" customFormat="1" ht="18" customHeight="1">
      <c r="A18" s="41"/>
      <c r="B18" s="32"/>
      <c r="C18" s="32"/>
      <c r="D18" s="71"/>
      <c r="E18" s="171"/>
      <c r="F18" s="176"/>
      <c r="G18" s="33"/>
      <c r="H18" s="165"/>
      <c r="I18" s="78"/>
      <c r="J18" s="84"/>
      <c r="K18" s="53"/>
    </row>
    <row r="19" spans="1:11" s="35" customFormat="1" ht="18" customHeight="1">
      <c r="A19" s="41" t="str">
        <f>'MRFP General Srv'!A18</f>
        <v>DEO Travel</v>
      </c>
      <c r="B19" s="32"/>
      <c r="C19" s="32"/>
      <c r="D19" s="71"/>
      <c r="E19" s="171">
        <v>0</v>
      </c>
      <c r="F19" s="176"/>
      <c r="G19" s="33"/>
      <c r="H19" s="165"/>
      <c r="I19" s="78">
        <f>IF(F19&gt;0,SUM(F19:H19),"")</f>
      </c>
      <c r="J19" s="84"/>
      <c r="K19" s="53">
        <f>IF(F19&gt;0,I19-J19,"")</f>
      </c>
    </row>
    <row r="20" spans="1:11" s="35" customFormat="1" ht="18" customHeight="1">
      <c r="A20" s="41"/>
      <c r="B20" s="32"/>
      <c r="C20" s="32"/>
      <c r="D20" s="71"/>
      <c r="E20" s="171"/>
      <c r="F20" s="176"/>
      <c r="G20" s="33"/>
      <c r="H20" s="165"/>
      <c r="I20" s="78"/>
      <c r="J20" s="84"/>
      <c r="K20" s="53"/>
    </row>
    <row r="21" spans="1:11" s="35" customFormat="1" ht="18" customHeight="1">
      <c r="A21" s="41" t="str">
        <f>'MRFP General Srv'!A20</f>
        <v>Staff Development</v>
      </c>
      <c r="B21" s="32"/>
      <c r="C21" s="32"/>
      <c r="D21" s="71"/>
      <c r="E21" s="171">
        <v>0</v>
      </c>
      <c r="F21" s="176"/>
      <c r="G21" s="33"/>
      <c r="H21" s="165"/>
      <c r="I21" s="78">
        <f>IF(F21&gt;0,SUM(F21:H21),"")</f>
      </c>
      <c r="J21" s="84"/>
      <c r="K21" s="53">
        <f>IF(F21&gt;0,I21-J21,"")</f>
      </c>
    </row>
    <row r="22" spans="1:11" s="35" customFormat="1" ht="18" customHeight="1">
      <c r="A22" s="41"/>
      <c r="B22" s="32"/>
      <c r="C22" s="32"/>
      <c r="D22" s="71"/>
      <c r="E22" s="171"/>
      <c r="F22" s="176"/>
      <c r="G22" s="33"/>
      <c r="H22" s="165"/>
      <c r="I22" s="78"/>
      <c r="J22" s="84"/>
      <c r="K22" s="53"/>
    </row>
    <row r="23" spans="1:11" s="35" customFormat="1" ht="18" customHeight="1">
      <c r="A23" s="41" t="str">
        <f>'MRFP General Srv'!A22</f>
        <v>Office Costs</v>
      </c>
      <c r="B23" s="32"/>
      <c r="C23" s="32"/>
      <c r="D23" s="71"/>
      <c r="E23" s="171">
        <v>0</v>
      </c>
      <c r="F23" s="176"/>
      <c r="G23" s="33"/>
      <c r="H23" s="165"/>
      <c r="I23" s="78">
        <f>IF(F23&gt;0,SUM(F23:H23),"")</f>
      </c>
      <c r="J23" s="84"/>
      <c r="K23" s="53">
        <f>IF(F23&gt;0,I23-J23,"")</f>
      </c>
    </row>
    <row r="24" spans="1:11" s="35" customFormat="1" ht="18" customHeight="1">
      <c r="A24" s="41"/>
      <c r="B24" s="32"/>
      <c r="C24" s="32"/>
      <c r="D24" s="71"/>
      <c r="E24" s="171"/>
      <c r="F24" s="176"/>
      <c r="G24" s="33"/>
      <c r="H24" s="165"/>
      <c r="I24" s="78"/>
      <c r="J24" s="84"/>
      <c r="K24" s="53"/>
    </row>
    <row r="25" spans="1:11" s="35" customFormat="1" ht="18" customHeight="1">
      <c r="A25" s="41" t="str">
        <f>'MRFP General Srv'!A24</f>
        <v>Professional Fees</v>
      </c>
      <c r="B25" s="32"/>
      <c r="C25" s="32"/>
      <c r="D25" s="71"/>
      <c r="E25" s="171">
        <v>0</v>
      </c>
      <c r="F25" s="176"/>
      <c r="G25" s="33"/>
      <c r="H25" s="165"/>
      <c r="I25" s="78">
        <f>IF(F25&gt;0,SUM(F25:H25),"")</f>
      </c>
      <c r="J25" s="84"/>
      <c r="K25" s="53">
        <f>IF(F25&gt;0,I25-J25,"")</f>
      </c>
    </row>
    <row r="26" spans="1:11" s="35" customFormat="1" ht="18" customHeight="1">
      <c r="A26" s="41"/>
      <c r="B26" s="32"/>
      <c r="C26" s="32"/>
      <c r="D26" s="71"/>
      <c r="E26" s="171"/>
      <c r="F26" s="176"/>
      <c r="G26" s="33"/>
      <c r="H26" s="165"/>
      <c r="I26" s="78"/>
      <c r="J26" s="84"/>
      <c r="K26" s="53"/>
    </row>
    <row r="27" spans="1:11" s="35" customFormat="1" ht="18" customHeight="1">
      <c r="A27" s="41" t="str">
        <f>'MRFP General Srv'!A26</f>
        <v>Indirect Costs</v>
      </c>
      <c r="B27" s="32"/>
      <c r="C27" s="32"/>
      <c r="D27" s="71"/>
      <c r="E27" s="171">
        <v>0</v>
      </c>
      <c r="F27" s="176"/>
      <c r="G27" s="33"/>
      <c r="H27" s="165"/>
      <c r="I27" s="78">
        <f>IF(F27&gt;0,SUM(F27:H27),"")</f>
      </c>
      <c r="J27" s="84"/>
      <c r="K27" s="53">
        <f>IF(F27&gt;0,I27-J27,"")</f>
      </c>
    </row>
    <row r="28" spans="1:11" s="35" customFormat="1" ht="18" customHeight="1">
      <c r="A28" s="41"/>
      <c r="B28" s="32"/>
      <c r="C28" s="32"/>
      <c r="D28" s="71"/>
      <c r="E28" s="171"/>
      <c r="F28" s="176"/>
      <c r="G28" s="33"/>
      <c r="H28" s="165"/>
      <c r="I28" s="78"/>
      <c r="J28" s="84"/>
      <c r="K28" s="53"/>
    </row>
    <row r="29" spans="1:11" s="35" customFormat="1" ht="18" customHeight="1">
      <c r="A29" s="41" t="str">
        <f>'MRFP General Srv'!A28</f>
        <v>Incentive Fee</v>
      </c>
      <c r="B29" s="32"/>
      <c r="C29" s="32"/>
      <c r="D29" s="71"/>
      <c r="E29" s="171">
        <v>197469</v>
      </c>
      <c r="F29" s="176"/>
      <c r="G29" s="33"/>
      <c r="H29" s="165"/>
      <c r="I29" s="78">
        <f>IF(F29&gt;0,SUM(F29:H29),"")</f>
      </c>
      <c r="J29" s="84"/>
      <c r="K29" s="53">
        <f>IF(F29&gt;0,I29-J29,"")</f>
      </c>
    </row>
    <row r="30" spans="1:11" s="35" customFormat="1" ht="18" customHeight="1" thickBot="1">
      <c r="A30" s="42"/>
      <c r="B30" s="39"/>
      <c r="C30" s="39"/>
      <c r="D30" s="73"/>
      <c r="E30" s="28"/>
      <c r="F30" s="177"/>
      <c r="G30" s="40"/>
      <c r="H30" s="166"/>
      <c r="I30" s="79"/>
      <c r="J30" s="85"/>
      <c r="K30" s="86"/>
    </row>
    <row r="31" spans="1:11" s="35" customFormat="1" ht="18" customHeight="1" thickBot="1">
      <c r="A31" s="155" t="s">
        <v>18</v>
      </c>
      <c r="B31" s="111"/>
      <c r="C31" s="111"/>
      <c r="D31" s="156"/>
      <c r="E31" s="167">
        <f>SUM(E12:E29)</f>
        <v>197469</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2" ht="12.75">
      <c r="A36" s="252" t="s">
        <v>9</v>
      </c>
      <c r="B36" s="253"/>
      <c r="C36" s="253"/>
      <c r="D36" s="253"/>
      <c r="E36" s="253"/>
      <c r="F36" s="281"/>
      <c r="H36" s="11"/>
      <c r="I36" s="2"/>
      <c r="J36" s="26"/>
      <c r="K36" s="26"/>
      <c r="L36" s="4"/>
    </row>
    <row r="37" spans="1:12" ht="12.75" customHeight="1">
      <c r="A37" s="264" t="s">
        <v>68</v>
      </c>
      <c r="B37" s="265"/>
      <c r="C37" s="265"/>
      <c r="D37" s="265"/>
      <c r="E37" s="265"/>
      <c r="F37" s="266"/>
      <c r="H37" s="4" t="s">
        <v>46</v>
      </c>
      <c r="I37" s="5"/>
      <c r="J37" s="90"/>
      <c r="K37" s="90"/>
      <c r="L37" s="198"/>
    </row>
    <row r="38" spans="1:12" ht="12.75">
      <c r="A38" s="267"/>
      <c r="B38" s="265"/>
      <c r="C38" s="265"/>
      <c r="D38" s="265"/>
      <c r="E38" s="265"/>
      <c r="F38" s="266"/>
      <c r="H38" s="4"/>
      <c r="I38" s="5"/>
      <c r="J38" s="90"/>
      <c r="K38" s="90"/>
      <c r="L38" s="198"/>
    </row>
    <row r="39" spans="1:12" ht="18.75" customHeight="1">
      <c r="A39" s="267"/>
      <c r="B39" s="265"/>
      <c r="C39" s="265"/>
      <c r="D39" s="265"/>
      <c r="E39" s="265"/>
      <c r="F39" s="266"/>
      <c r="H39" s="4"/>
      <c r="I39" s="90"/>
      <c r="J39" s="283" t="s">
        <v>70</v>
      </c>
      <c r="K39" s="296"/>
      <c r="L39" s="198"/>
    </row>
    <row r="40" spans="1:12" ht="18.75" customHeight="1">
      <c r="A40" s="267"/>
      <c r="B40" s="265"/>
      <c r="C40" s="265"/>
      <c r="D40" s="265"/>
      <c r="E40" s="265"/>
      <c r="F40" s="266"/>
      <c r="H40" s="4"/>
      <c r="I40" s="5"/>
      <c r="J40" s="27"/>
      <c r="K40" s="27"/>
      <c r="L40" s="4"/>
    </row>
    <row r="41" spans="1:12" ht="12.75">
      <c r="A41" s="267"/>
      <c r="B41" s="265"/>
      <c r="C41" s="265"/>
      <c r="D41" s="265"/>
      <c r="E41" s="265"/>
      <c r="F41" s="266"/>
      <c r="H41" s="4" t="s">
        <v>12</v>
      </c>
      <c r="I41" s="5"/>
      <c r="J41" s="27"/>
      <c r="K41" s="27"/>
      <c r="L41" s="4"/>
    </row>
    <row r="42" spans="1:12" ht="12.75">
      <c r="A42" s="267"/>
      <c r="B42" s="265"/>
      <c r="C42" s="265"/>
      <c r="D42" s="265"/>
      <c r="E42" s="265"/>
      <c r="F42" s="266"/>
      <c r="H42" s="4"/>
      <c r="I42" s="5"/>
      <c r="J42" s="27"/>
      <c r="K42" s="27"/>
      <c r="L42" s="4"/>
    </row>
    <row r="43" spans="1:12" ht="12.75">
      <c r="A43" s="200"/>
      <c r="B43" s="213"/>
      <c r="C43" s="213"/>
      <c r="D43" s="213"/>
      <c r="E43" s="214"/>
      <c r="F43" s="6"/>
      <c r="H43" s="4"/>
      <c r="I43" s="5"/>
      <c r="J43" s="27"/>
      <c r="K43" s="27"/>
      <c r="L43" s="4"/>
    </row>
    <row r="44" spans="1:12" ht="12.75">
      <c r="A44" s="284" t="s">
        <v>69</v>
      </c>
      <c r="B44" s="285"/>
      <c r="C44" s="285"/>
      <c r="D44" s="285"/>
      <c r="E44" s="285"/>
      <c r="F44" s="286"/>
      <c r="G44" s="215"/>
      <c r="H44" s="255" t="s">
        <v>70</v>
      </c>
      <c r="I44" s="283"/>
      <c r="J44" s="283" t="s">
        <v>70</v>
      </c>
      <c r="K44" s="287"/>
      <c r="L44" s="193"/>
    </row>
    <row r="45" spans="1:12" ht="12.75">
      <c r="A45" s="18"/>
      <c r="B45" s="216" t="s">
        <v>10</v>
      </c>
      <c r="C45" s="20"/>
      <c r="D45" s="20"/>
      <c r="E45" s="20" t="s">
        <v>11</v>
      </c>
      <c r="F45" s="113"/>
      <c r="H45" s="295" t="s">
        <v>23</v>
      </c>
      <c r="I45" s="278"/>
      <c r="J45" s="278" t="s">
        <v>65</v>
      </c>
      <c r="K45" s="278"/>
      <c r="L45" s="198"/>
    </row>
    <row r="46" spans="8:12" ht="12.75">
      <c r="H46" s="212"/>
      <c r="I46" s="212"/>
      <c r="J46" s="212"/>
      <c r="K46" s="212"/>
      <c r="L46" s="88"/>
    </row>
  </sheetData>
  <sheetProtection/>
  <mergeCells count="12">
    <mergeCell ref="J45:K45"/>
    <mergeCell ref="A37:F42"/>
    <mergeCell ref="A44:F44"/>
    <mergeCell ref="H44:I44"/>
    <mergeCell ref="H45:I45"/>
    <mergeCell ref="J39:K39"/>
    <mergeCell ref="A2:K2"/>
    <mergeCell ref="A1:K1"/>
    <mergeCell ref="J4:K4"/>
    <mergeCell ref="A10:D10"/>
    <mergeCell ref="A36:F36"/>
    <mergeCell ref="J44:K44"/>
  </mergeCells>
  <printOptions horizontalCentered="1"/>
  <pageMargins left="0.94" right="0" top="0.73" bottom="0.72" header="0.17" footer="0.35"/>
  <pageSetup fitToHeight="1" fitToWidth="1" horizontalDpi="600" verticalDpi="600" orientation="landscape" scale="73" r:id="rId1"/>
  <headerFooter alignWithMargins="0">
    <oddHeader>&amp;R&amp;12Contract No. CSB18-506-002
Attachment B-1</oddHeader>
    <oddFooter>&amp;L&amp;F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 sqref="A1:K1"/>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57" t="s">
        <v>34</v>
      </c>
      <c r="B1" s="257"/>
      <c r="C1" s="257"/>
      <c r="D1" s="257"/>
      <c r="E1" s="257"/>
      <c r="F1" s="257"/>
      <c r="G1" s="257"/>
      <c r="H1" s="257"/>
      <c r="I1" s="257"/>
      <c r="J1" s="257"/>
      <c r="K1" s="257"/>
      <c r="L1" s="54"/>
    </row>
    <row r="2" spans="1:12" ht="15" customHeight="1">
      <c r="A2" s="257" t="s">
        <v>84</v>
      </c>
      <c r="B2" s="257"/>
      <c r="C2" s="257"/>
      <c r="D2" s="257"/>
      <c r="E2" s="257"/>
      <c r="F2" s="257"/>
      <c r="G2" s="257"/>
      <c r="H2" s="257"/>
      <c r="I2" s="257"/>
      <c r="J2" s="257"/>
      <c r="K2" s="257"/>
      <c r="L2" s="54"/>
    </row>
    <row r="4" spans="1:11" ht="12.75">
      <c r="A4" s="1" t="s">
        <v>1</v>
      </c>
      <c r="B4" s="2"/>
      <c r="C4" s="2"/>
      <c r="D4" s="2"/>
      <c r="E4" s="51"/>
      <c r="F4" s="16"/>
      <c r="G4" s="5"/>
      <c r="H4" s="192"/>
      <c r="I4" s="12" t="s">
        <v>2</v>
      </c>
      <c r="J4" s="268" t="str">
        <f>'MRFP General Srv'!P4</f>
        <v>CSB20-600-002 (Mod 1)</v>
      </c>
      <c r="K4" s="288"/>
    </row>
    <row r="5" spans="1:11" ht="12.75">
      <c r="A5" s="4" t="str">
        <f>'MRFP General Srv'!A5</f>
        <v>C2 Global Professional Services LLC</v>
      </c>
      <c r="B5" s="5"/>
      <c r="C5" s="5"/>
      <c r="D5" s="5"/>
      <c r="E5" s="52"/>
      <c r="F5" s="16"/>
      <c r="G5" s="5"/>
      <c r="H5" s="192"/>
      <c r="I5" s="13" t="s">
        <v>3</v>
      </c>
      <c r="J5" s="23">
        <f>'MRFP General Srv'!P5</f>
        <v>44378</v>
      </c>
      <c r="K5" s="37">
        <f>'MRFP General Srv'!Q5</f>
        <v>44742</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1558</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1558</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2" t="s">
        <v>9</v>
      </c>
      <c r="B36" s="253"/>
      <c r="C36" s="253"/>
      <c r="D36" s="253"/>
      <c r="E36" s="253"/>
      <c r="F36" s="281"/>
      <c r="H36" s="11"/>
      <c r="I36" s="2"/>
      <c r="J36" s="26"/>
      <c r="K36" s="217"/>
    </row>
    <row r="37" spans="1:11" ht="12.75" customHeight="1">
      <c r="A37" s="264" t="s">
        <v>68</v>
      </c>
      <c r="B37" s="265"/>
      <c r="C37" s="265"/>
      <c r="D37" s="265"/>
      <c r="E37" s="265"/>
      <c r="F37" s="266"/>
      <c r="H37" s="4" t="s">
        <v>46</v>
      </c>
      <c r="I37" s="5"/>
      <c r="J37" s="90"/>
      <c r="K37" s="186"/>
    </row>
    <row r="38" spans="1:11" ht="12.75">
      <c r="A38" s="267"/>
      <c r="B38" s="265"/>
      <c r="C38" s="265"/>
      <c r="D38" s="265"/>
      <c r="E38" s="265"/>
      <c r="F38" s="266"/>
      <c r="H38" s="4"/>
      <c r="I38" s="5"/>
      <c r="J38" s="90"/>
      <c r="K38" s="186"/>
    </row>
    <row r="39" spans="1:11" ht="18.75" customHeight="1">
      <c r="A39" s="267"/>
      <c r="B39" s="265"/>
      <c r="C39" s="265"/>
      <c r="D39" s="265"/>
      <c r="E39" s="265"/>
      <c r="F39" s="266"/>
      <c r="H39" s="4"/>
      <c r="I39" s="90"/>
      <c r="J39" s="283" t="s">
        <v>70</v>
      </c>
      <c r="K39" s="296"/>
    </row>
    <row r="40" spans="1:11" ht="18.75" customHeight="1">
      <c r="A40" s="267"/>
      <c r="B40" s="265"/>
      <c r="C40" s="265"/>
      <c r="D40" s="265"/>
      <c r="E40" s="265"/>
      <c r="F40" s="266"/>
      <c r="H40" s="4"/>
      <c r="I40" s="5"/>
      <c r="J40" s="27"/>
      <c r="K40" s="218"/>
    </row>
    <row r="41" spans="1:11" ht="12.75">
      <c r="A41" s="267"/>
      <c r="B41" s="265"/>
      <c r="C41" s="265"/>
      <c r="D41" s="265"/>
      <c r="E41" s="265"/>
      <c r="F41" s="266"/>
      <c r="H41" s="4" t="s">
        <v>12</v>
      </c>
      <c r="I41" s="5"/>
      <c r="J41" s="27"/>
      <c r="K41" s="218"/>
    </row>
    <row r="42" spans="1:11" ht="12.75">
      <c r="A42" s="267"/>
      <c r="B42" s="265"/>
      <c r="C42" s="265"/>
      <c r="D42" s="265"/>
      <c r="E42" s="265"/>
      <c r="F42" s="266"/>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55" t="s">
        <v>70</v>
      </c>
      <c r="I44" s="283"/>
      <c r="J44" s="283" t="s">
        <v>70</v>
      </c>
      <c r="K44" s="251"/>
    </row>
    <row r="45" spans="1:11" ht="12.75">
      <c r="A45" s="18"/>
      <c r="B45" s="216" t="s">
        <v>10</v>
      </c>
      <c r="C45" s="20"/>
      <c r="D45" s="20"/>
      <c r="E45" s="20" t="s">
        <v>11</v>
      </c>
      <c r="F45" s="113"/>
      <c r="H45" s="295" t="s">
        <v>23</v>
      </c>
      <c r="I45" s="278"/>
      <c r="J45" s="278" t="s">
        <v>65</v>
      </c>
      <c r="K45" s="279"/>
    </row>
  </sheetData>
  <sheetProtection/>
  <mergeCells count="12">
    <mergeCell ref="A37:F42"/>
    <mergeCell ref="J39:K39"/>
    <mergeCell ref="A44:F44"/>
    <mergeCell ref="H44:I44"/>
    <mergeCell ref="J44:K44"/>
    <mergeCell ref="H45:I45"/>
    <mergeCell ref="J45:K45"/>
    <mergeCell ref="A1:K1"/>
    <mergeCell ref="A2:K2"/>
    <mergeCell ref="J4:K4"/>
    <mergeCell ref="A10:D10"/>
    <mergeCell ref="A36:F36"/>
  </mergeCells>
  <printOptions horizontalCentered="1"/>
  <pageMargins left="0.38" right="0" top="0.73" bottom="0.84" header="0.17" footer="0.35"/>
  <pageSetup fitToHeight="1" fitToWidth="1" horizontalDpi="600" verticalDpi="600" orientation="landscape" scale="73" r:id="rId1"/>
  <headerFooter alignWithMargins="0">
    <oddHeader>&amp;R&amp;12Contract No. CSB18-506-002
Attachment B-2</oddHeader>
    <oddFooter>&amp;L&amp;F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1" sqref="A1:K1"/>
    </sheetView>
  </sheetViews>
  <sheetFormatPr defaultColWidth="9.140625" defaultRowHeight="12.75"/>
  <cols>
    <col min="1" max="1" width="11.00390625" style="0" customWidth="1"/>
    <col min="4" max="4" width="2.140625" style="0" customWidth="1"/>
    <col min="5" max="6" width="15.7109375" style="15" customWidth="1"/>
    <col min="7" max="10" width="15.7109375" style="0" customWidth="1"/>
    <col min="11" max="11" width="15.7109375" style="25" customWidth="1"/>
    <col min="12" max="12" width="13.8515625" style="0" customWidth="1"/>
  </cols>
  <sheetData>
    <row r="1" spans="1:12" ht="15" customHeight="1">
      <c r="A1" s="257" t="s">
        <v>34</v>
      </c>
      <c r="B1" s="257"/>
      <c r="C1" s="257"/>
      <c r="D1" s="257"/>
      <c r="E1" s="257"/>
      <c r="F1" s="257"/>
      <c r="G1" s="257"/>
      <c r="H1" s="257"/>
      <c r="I1" s="257"/>
      <c r="J1" s="257"/>
      <c r="K1" s="257"/>
      <c r="L1" s="54"/>
    </row>
    <row r="2" spans="1:12" ht="15" customHeight="1">
      <c r="A2" s="257" t="s">
        <v>85</v>
      </c>
      <c r="B2" s="257"/>
      <c r="C2" s="257"/>
      <c r="D2" s="257"/>
      <c r="E2" s="257"/>
      <c r="F2" s="257"/>
      <c r="G2" s="257"/>
      <c r="H2" s="257"/>
      <c r="I2" s="257"/>
      <c r="J2" s="257"/>
      <c r="K2" s="257"/>
      <c r="L2" s="54"/>
    </row>
    <row r="4" spans="1:11" ht="12.75">
      <c r="A4" s="1" t="s">
        <v>1</v>
      </c>
      <c r="B4" s="2"/>
      <c r="C4" s="2"/>
      <c r="D4" s="2"/>
      <c r="E4" s="51"/>
      <c r="F4" s="16"/>
      <c r="G4" s="5"/>
      <c r="H4" s="192"/>
      <c r="I4" s="12" t="s">
        <v>2</v>
      </c>
      <c r="J4" s="268" t="str">
        <f>'MRFP General Srv'!P4</f>
        <v>CSB20-600-002 (Mod 1)</v>
      </c>
      <c r="K4" s="288"/>
    </row>
    <row r="5" spans="1:11" ht="12.75">
      <c r="A5" s="4" t="str">
        <f>'MRFP General Srv'!A5</f>
        <v>C2 Global Professional Services LLC</v>
      </c>
      <c r="B5" s="5"/>
      <c r="C5" s="5"/>
      <c r="D5" s="5"/>
      <c r="E5" s="52"/>
      <c r="F5" s="16"/>
      <c r="G5" s="5"/>
      <c r="H5" s="192"/>
      <c r="I5" s="13" t="s">
        <v>3</v>
      </c>
      <c r="J5" s="23">
        <f>'MRFP General Srv'!P5</f>
        <v>44378</v>
      </c>
      <c r="K5" s="37">
        <f>'MRFP General Srv'!Q5</f>
        <v>44742</v>
      </c>
    </row>
    <row r="6" spans="1:11" ht="12.75">
      <c r="A6" s="4" t="str">
        <f>'MRFP General Srv'!A6</f>
        <v>5620 Oak Boulevard</v>
      </c>
      <c r="B6" s="5"/>
      <c r="C6" s="5"/>
      <c r="D6" s="5"/>
      <c r="E6" s="52"/>
      <c r="F6" s="16"/>
      <c r="G6" s="5"/>
      <c r="H6" s="192"/>
      <c r="I6" s="13" t="s">
        <v>4</v>
      </c>
      <c r="J6" s="9"/>
      <c r="K6" s="30"/>
    </row>
    <row r="7" spans="1:11" ht="12.75">
      <c r="A7" s="7" t="str">
        <f>'MRFP General Srv'!A7</f>
        <v>Austin, TX  78735</v>
      </c>
      <c r="B7" s="8"/>
      <c r="C7" s="8"/>
      <c r="D7" s="8"/>
      <c r="E7" s="17"/>
      <c r="F7" s="16"/>
      <c r="G7" s="5"/>
      <c r="H7" s="192"/>
      <c r="I7" s="14" t="s">
        <v>16</v>
      </c>
      <c r="J7" s="10"/>
      <c r="K7" s="31"/>
    </row>
    <row r="8" ht="13.5" thickBot="1"/>
    <row r="9" spans="1:11" ht="13.5" thickTop="1">
      <c r="A9" s="57"/>
      <c r="B9" s="58"/>
      <c r="C9" s="58"/>
      <c r="D9" s="59"/>
      <c r="E9" s="43" t="s">
        <v>35</v>
      </c>
      <c r="F9" s="172" t="s">
        <v>25</v>
      </c>
      <c r="G9" s="44" t="s">
        <v>26</v>
      </c>
      <c r="H9" s="45" t="s">
        <v>26</v>
      </c>
      <c r="I9" s="74" t="s">
        <v>26</v>
      </c>
      <c r="J9" s="80" t="s">
        <v>7</v>
      </c>
      <c r="K9" s="46" t="s">
        <v>13</v>
      </c>
    </row>
    <row r="10" spans="1:11" ht="12.75">
      <c r="A10" s="292" t="s">
        <v>8</v>
      </c>
      <c r="B10" s="293"/>
      <c r="C10" s="293"/>
      <c r="D10" s="294"/>
      <c r="E10" s="47" t="s">
        <v>36</v>
      </c>
      <c r="F10" s="173" t="s">
        <v>27</v>
      </c>
      <c r="G10" s="48" t="s">
        <v>56</v>
      </c>
      <c r="H10" s="49" t="s">
        <v>28</v>
      </c>
      <c r="I10" s="75" t="s">
        <v>13</v>
      </c>
      <c r="J10" s="81" t="s">
        <v>13</v>
      </c>
      <c r="K10" s="50" t="s">
        <v>29</v>
      </c>
    </row>
    <row r="11" spans="1:11" ht="13.5" thickBot="1">
      <c r="A11" s="67"/>
      <c r="B11" s="68"/>
      <c r="C11" s="68"/>
      <c r="D11" s="69"/>
      <c r="E11" s="63" t="s">
        <v>30</v>
      </c>
      <c r="F11" s="174" t="s">
        <v>31</v>
      </c>
      <c r="G11" s="64" t="s">
        <v>32</v>
      </c>
      <c r="H11" s="65" t="s">
        <v>32</v>
      </c>
      <c r="I11" s="76" t="s">
        <v>32</v>
      </c>
      <c r="J11" s="82" t="s">
        <v>32</v>
      </c>
      <c r="K11" s="66" t="s">
        <v>33</v>
      </c>
    </row>
    <row r="12" spans="1:11" s="35" customFormat="1" ht="18" customHeight="1" thickTop="1">
      <c r="A12" s="61"/>
      <c r="B12" s="62"/>
      <c r="C12" s="62"/>
      <c r="D12" s="70"/>
      <c r="E12" s="164"/>
      <c r="F12" s="179"/>
      <c r="G12" s="36"/>
      <c r="H12" s="36"/>
      <c r="I12" s="77"/>
      <c r="J12" s="83"/>
      <c r="K12" s="53"/>
    </row>
    <row r="13" spans="1:11" s="35" customFormat="1" ht="18" customHeight="1">
      <c r="A13" s="41" t="str">
        <f>'MRFP General Srv'!A12</f>
        <v>Salaries</v>
      </c>
      <c r="B13" s="32"/>
      <c r="C13" s="32"/>
      <c r="D13" s="71"/>
      <c r="E13" s="171">
        <v>0</v>
      </c>
      <c r="F13" s="176"/>
      <c r="G13" s="33"/>
      <c r="H13" s="33"/>
      <c r="I13" s="78">
        <f>IF(F13&gt;0,SUM(F13:H13),"")</f>
      </c>
      <c r="J13" s="84"/>
      <c r="K13" s="53">
        <f>IF(F13&gt;0,I13-J13,"")</f>
      </c>
    </row>
    <row r="14" spans="1:11" s="35" customFormat="1" ht="18" customHeight="1">
      <c r="A14" s="41"/>
      <c r="B14" s="32"/>
      <c r="C14" s="32"/>
      <c r="D14" s="71"/>
      <c r="E14" s="171"/>
      <c r="F14" s="176"/>
      <c r="G14" s="33"/>
      <c r="H14" s="33"/>
      <c r="I14" s="78"/>
      <c r="J14" s="84"/>
      <c r="K14" s="53"/>
    </row>
    <row r="15" spans="1:11" s="35" customFormat="1" ht="18" customHeight="1">
      <c r="A15" s="41" t="str">
        <f>'MRFP General Srv'!A14</f>
        <v>Fringe Benefits</v>
      </c>
      <c r="B15" s="32"/>
      <c r="C15" s="32"/>
      <c r="D15" s="71"/>
      <c r="E15" s="171">
        <v>0</v>
      </c>
      <c r="F15" s="176"/>
      <c r="G15" s="33"/>
      <c r="H15" s="33"/>
      <c r="I15" s="78">
        <f>IF(F15&gt;0,SUM(F15:H15),"")</f>
      </c>
      <c r="J15" s="84"/>
      <c r="K15" s="53">
        <f>IF(F15&gt;0,I15-J15,"")</f>
      </c>
    </row>
    <row r="16" spans="1:11" s="35" customFormat="1" ht="18" customHeight="1">
      <c r="A16" s="41"/>
      <c r="B16" s="32"/>
      <c r="C16" s="32"/>
      <c r="D16" s="71"/>
      <c r="E16" s="171"/>
      <c r="F16" s="176"/>
      <c r="G16" s="33"/>
      <c r="H16" s="33"/>
      <c r="I16" s="78"/>
      <c r="J16" s="84"/>
      <c r="K16" s="53"/>
    </row>
    <row r="17" spans="1:11" s="35" customFormat="1" ht="18" customHeight="1">
      <c r="A17" s="41" t="str">
        <f>'MRFP General Srv'!A16</f>
        <v>Staff Travel</v>
      </c>
      <c r="B17" s="32"/>
      <c r="C17" s="34"/>
      <c r="D17" s="72"/>
      <c r="E17" s="171">
        <v>0</v>
      </c>
      <c r="F17" s="176"/>
      <c r="G17" s="33"/>
      <c r="H17" s="33"/>
      <c r="I17" s="78">
        <f>IF(F17&gt;0,SUM(F17:H17),"")</f>
      </c>
      <c r="J17" s="84"/>
      <c r="K17" s="53">
        <f>IF(F17&gt;0,I17-J17,"")</f>
      </c>
    </row>
    <row r="18" spans="1:11" s="35" customFormat="1" ht="18" customHeight="1">
      <c r="A18" s="41"/>
      <c r="B18" s="32"/>
      <c r="C18" s="32"/>
      <c r="D18" s="71"/>
      <c r="E18" s="171"/>
      <c r="F18" s="176"/>
      <c r="G18" s="33"/>
      <c r="H18" s="33"/>
      <c r="I18" s="78"/>
      <c r="J18" s="84"/>
      <c r="K18" s="53"/>
    </row>
    <row r="19" spans="1:11" s="35" customFormat="1" ht="18" customHeight="1">
      <c r="A19" s="41" t="str">
        <f>'MRFP General Srv'!A18</f>
        <v>DEO Travel</v>
      </c>
      <c r="B19" s="32"/>
      <c r="C19" s="32"/>
      <c r="D19" s="71"/>
      <c r="E19" s="171">
        <v>0</v>
      </c>
      <c r="F19" s="176"/>
      <c r="G19" s="33"/>
      <c r="H19" s="33"/>
      <c r="I19" s="78">
        <f>IF(F19&gt;0,SUM(F19:H19),"")</f>
      </c>
      <c r="J19" s="84"/>
      <c r="K19" s="53">
        <f>IF(F19&gt;0,I19-J19,"")</f>
      </c>
    </row>
    <row r="20" spans="1:11" s="35" customFormat="1" ht="18" customHeight="1">
      <c r="A20" s="41"/>
      <c r="B20" s="32"/>
      <c r="C20" s="32"/>
      <c r="D20" s="71"/>
      <c r="E20" s="171"/>
      <c r="F20" s="176"/>
      <c r="G20" s="33"/>
      <c r="H20" s="33"/>
      <c r="I20" s="78"/>
      <c r="J20" s="84"/>
      <c r="K20" s="53"/>
    </row>
    <row r="21" spans="1:11" s="35" customFormat="1" ht="18" customHeight="1">
      <c r="A21" s="41" t="str">
        <f>'MRFP General Srv'!A20</f>
        <v>Staff Development</v>
      </c>
      <c r="B21" s="32"/>
      <c r="C21" s="32"/>
      <c r="D21" s="71"/>
      <c r="E21" s="171">
        <v>0</v>
      </c>
      <c r="F21" s="176"/>
      <c r="G21" s="33"/>
      <c r="H21" s="33"/>
      <c r="I21" s="78">
        <f>IF(F21&gt;0,SUM(F21:H21),"")</f>
      </c>
      <c r="J21" s="84"/>
      <c r="K21" s="53">
        <f>IF(F21&gt;0,I21-J21,"")</f>
      </c>
    </row>
    <row r="22" spans="1:11" s="35" customFormat="1" ht="18" customHeight="1">
      <c r="A22" s="41"/>
      <c r="B22" s="32"/>
      <c r="C22" s="32"/>
      <c r="D22" s="71"/>
      <c r="E22" s="171"/>
      <c r="F22" s="176"/>
      <c r="G22" s="33"/>
      <c r="H22" s="33"/>
      <c r="I22" s="78"/>
      <c r="J22" s="84"/>
      <c r="K22" s="53"/>
    </row>
    <row r="23" spans="1:11" s="35" customFormat="1" ht="18" customHeight="1">
      <c r="A23" s="41" t="str">
        <f>'MRFP General Srv'!A22</f>
        <v>Office Costs</v>
      </c>
      <c r="B23" s="32"/>
      <c r="C23" s="32"/>
      <c r="D23" s="71"/>
      <c r="E23" s="171">
        <v>0</v>
      </c>
      <c r="F23" s="176"/>
      <c r="G23" s="33"/>
      <c r="H23" s="33"/>
      <c r="I23" s="78">
        <f>IF(F23&gt;0,SUM(F23:H23),"")</f>
      </c>
      <c r="J23" s="84"/>
      <c r="K23" s="53">
        <f>IF(F23&gt;0,I23-J23,"")</f>
      </c>
    </row>
    <row r="24" spans="1:11" s="35" customFormat="1" ht="18" customHeight="1">
      <c r="A24" s="41"/>
      <c r="B24" s="32"/>
      <c r="C24" s="32"/>
      <c r="D24" s="71"/>
      <c r="E24" s="171"/>
      <c r="F24" s="176"/>
      <c r="G24" s="33"/>
      <c r="H24" s="33"/>
      <c r="I24" s="78"/>
      <c r="J24" s="84"/>
      <c r="K24" s="53"/>
    </row>
    <row r="25" spans="1:11" s="35" customFormat="1" ht="18" customHeight="1">
      <c r="A25" s="41" t="str">
        <f>'MRFP General Srv'!A24</f>
        <v>Professional Fees</v>
      </c>
      <c r="B25" s="32"/>
      <c r="C25" s="32"/>
      <c r="D25" s="71"/>
      <c r="E25" s="171">
        <v>0</v>
      </c>
      <c r="F25" s="176"/>
      <c r="G25" s="33"/>
      <c r="H25" s="33"/>
      <c r="I25" s="78">
        <f>IF(F25&gt;0,SUM(F25:H25),"")</f>
      </c>
      <c r="J25" s="84"/>
      <c r="K25" s="53">
        <f>IF(F25&gt;0,I25-J25,"")</f>
      </c>
    </row>
    <row r="26" spans="1:11" s="35" customFormat="1" ht="18" customHeight="1">
      <c r="A26" s="41"/>
      <c r="B26" s="32"/>
      <c r="C26" s="32"/>
      <c r="D26" s="71"/>
      <c r="E26" s="171"/>
      <c r="F26" s="176"/>
      <c r="G26" s="33"/>
      <c r="H26" s="33"/>
      <c r="I26" s="78"/>
      <c r="J26" s="84"/>
      <c r="K26" s="53"/>
    </row>
    <row r="27" spans="1:11" s="35" customFormat="1" ht="18" customHeight="1">
      <c r="A27" s="41" t="str">
        <f>'MRFP General Srv'!A26</f>
        <v>Indirect Costs</v>
      </c>
      <c r="B27" s="32"/>
      <c r="C27" s="32"/>
      <c r="D27" s="71"/>
      <c r="E27" s="171">
        <v>0</v>
      </c>
      <c r="F27" s="176"/>
      <c r="G27" s="33"/>
      <c r="H27" s="33"/>
      <c r="I27" s="78">
        <f>IF(F27&gt;0,SUM(F27:H27),"")</f>
      </c>
      <c r="J27" s="84"/>
      <c r="K27" s="53">
        <f>IF(F27&gt;0,I27-J27,"")</f>
      </c>
    </row>
    <row r="28" spans="1:11" s="35" customFormat="1" ht="18" customHeight="1">
      <c r="A28" s="41"/>
      <c r="B28" s="32"/>
      <c r="C28" s="32"/>
      <c r="D28" s="71"/>
      <c r="E28" s="171"/>
      <c r="F28" s="176"/>
      <c r="G28" s="33"/>
      <c r="H28" s="33"/>
      <c r="I28" s="78"/>
      <c r="J28" s="84"/>
      <c r="K28" s="53"/>
    </row>
    <row r="29" spans="1:11" s="35" customFormat="1" ht="18" customHeight="1">
      <c r="A29" s="41" t="str">
        <f>'MRFP General Srv'!A28</f>
        <v>Incentive Fee</v>
      </c>
      <c r="B29" s="32"/>
      <c r="C29" s="32"/>
      <c r="D29" s="71"/>
      <c r="E29" s="171">
        <v>9274</v>
      </c>
      <c r="F29" s="176"/>
      <c r="G29" s="33"/>
      <c r="H29" s="33"/>
      <c r="I29" s="78">
        <f>IF(F29&gt;0,SUM(F29:H29),"")</f>
      </c>
      <c r="J29" s="84"/>
      <c r="K29" s="53">
        <f>IF(F29&gt;0,I29-J29,"")</f>
      </c>
    </row>
    <row r="30" spans="1:11" s="35" customFormat="1" ht="18" customHeight="1" thickBot="1">
      <c r="A30" s="42"/>
      <c r="B30" s="39"/>
      <c r="C30" s="39"/>
      <c r="D30" s="73"/>
      <c r="E30" s="28"/>
      <c r="F30" s="177"/>
      <c r="G30" s="40"/>
      <c r="H30" s="40"/>
      <c r="I30" s="79"/>
      <c r="J30" s="85"/>
      <c r="K30" s="86"/>
    </row>
    <row r="31" spans="1:11" s="35" customFormat="1" ht="18" customHeight="1" thickBot="1">
      <c r="A31" s="155" t="s">
        <v>18</v>
      </c>
      <c r="B31" s="111"/>
      <c r="C31" s="111"/>
      <c r="D31" s="156"/>
      <c r="E31" s="167">
        <f>SUM(E12:E29)</f>
        <v>9274</v>
      </c>
      <c r="F31" s="178">
        <f aca="true" t="shared" si="0" ref="F31:K31">SUM(F12:F29)</f>
        <v>0</v>
      </c>
      <c r="G31" s="157">
        <f t="shared" si="0"/>
        <v>0</v>
      </c>
      <c r="H31" s="157">
        <f t="shared" si="0"/>
        <v>0</v>
      </c>
      <c r="I31" s="158">
        <f t="shared" si="0"/>
        <v>0</v>
      </c>
      <c r="J31" s="159">
        <f t="shared" si="0"/>
        <v>0</v>
      </c>
      <c r="K31" s="60">
        <f t="shared" si="0"/>
        <v>0</v>
      </c>
    </row>
    <row r="32" spans="1:12" ht="12.75" customHeight="1" thickTop="1">
      <c r="A32" s="21"/>
      <c r="B32" s="9"/>
      <c r="C32" s="9"/>
      <c r="D32" s="9"/>
      <c r="E32" s="22"/>
      <c r="F32" s="22"/>
      <c r="G32" s="9"/>
      <c r="H32" s="9"/>
      <c r="I32" s="9"/>
      <c r="J32" s="9"/>
      <c r="K32" s="21"/>
      <c r="L32" s="9"/>
    </row>
    <row r="33" spans="1:12" ht="12.75" customHeight="1">
      <c r="A33" s="21"/>
      <c r="B33" s="9"/>
      <c r="C33" s="9"/>
      <c r="D33" s="9"/>
      <c r="E33" s="22"/>
      <c r="F33" s="22"/>
      <c r="G33" s="9"/>
      <c r="H33" s="9"/>
      <c r="I33" s="9"/>
      <c r="J33" s="9"/>
      <c r="K33" s="21"/>
      <c r="L33" s="9"/>
    </row>
    <row r="36" spans="1:11" ht="12.75">
      <c r="A36" s="252" t="s">
        <v>9</v>
      </c>
      <c r="B36" s="253"/>
      <c r="C36" s="253"/>
      <c r="D36" s="253"/>
      <c r="E36" s="253"/>
      <c r="F36" s="281"/>
      <c r="H36" s="11"/>
      <c r="I36" s="2"/>
      <c r="J36" s="26"/>
      <c r="K36" s="217"/>
    </row>
    <row r="37" spans="1:11" ht="12.75" customHeight="1">
      <c r="A37" s="264" t="s">
        <v>68</v>
      </c>
      <c r="B37" s="265"/>
      <c r="C37" s="265"/>
      <c r="D37" s="265"/>
      <c r="E37" s="265"/>
      <c r="F37" s="266"/>
      <c r="H37" s="4" t="s">
        <v>46</v>
      </c>
      <c r="I37" s="5"/>
      <c r="J37" s="90"/>
      <c r="K37" s="186"/>
    </row>
    <row r="38" spans="1:11" ht="12.75">
      <c r="A38" s="267"/>
      <c r="B38" s="265"/>
      <c r="C38" s="265"/>
      <c r="D38" s="265"/>
      <c r="E38" s="265"/>
      <c r="F38" s="266"/>
      <c r="H38" s="4"/>
      <c r="I38" s="5"/>
      <c r="J38" s="90"/>
      <c r="K38" s="186"/>
    </row>
    <row r="39" spans="1:11" ht="18.75" customHeight="1">
      <c r="A39" s="267"/>
      <c r="B39" s="265"/>
      <c r="C39" s="265"/>
      <c r="D39" s="265"/>
      <c r="E39" s="265"/>
      <c r="F39" s="266"/>
      <c r="H39" s="4"/>
      <c r="I39" s="90"/>
      <c r="J39" s="283" t="s">
        <v>70</v>
      </c>
      <c r="K39" s="296"/>
    </row>
    <row r="40" spans="1:11" ht="18.75" customHeight="1">
      <c r="A40" s="267"/>
      <c r="B40" s="265"/>
      <c r="C40" s="265"/>
      <c r="D40" s="265"/>
      <c r="E40" s="265"/>
      <c r="F40" s="266"/>
      <c r="H40" s="4"/>
      <c r="I40" s="5"/>
      <c r="J40" s="27"/>
      <c r="K40" s="218"/>
    </row>
    <row r="41" spans="1:11" ht="12.75">
      <c r="A41" s="267"/>
      <c r="B41" s="265"/>
      <c r="C41" s="265"/>
      <c r="D41" s="265"/>
      <c r="E41" s="265"/>
      <c r="F41" s="266"/>
      <c r="H41" s="4" t="s">
        <v>12</v>
      </c>
      <c r="I41" s="5"/>
      <c r="J41" s="27"/>
      <c r="K41" s="218"/>
    </row>
    <row r="42" spans="1:11" ht="12.75">
      <c r="A42" s="267"/>
      <c r="B42" s="265"/>
      <c r="C42" s="265"/>
      <c r="D42" s="265"/>
      <c r="E42" s="265"/>
      <c r="F42" s="266"/>
      <c r="H42" s="4"/>
      <c r="I42" s="5"/>
      <c r="J42" s="27"/>
      <c r="K42" s="218"/>
    </row>
    <row r="43" spans="1:12" ht="12.75">
      <c r="A43" s="200"/>
      <c r="B43" s="213"/>
      <c r="C43" s="213"/>
      <c r="D43" s="213"/>
      <c r="E43" s="214"/>
      <c r="F43" s="6"/>
      <c r="H43" s="4"/>
      <c r="I43" s="5"/>
      <c r="J43" s="27"/>
      <c r="K43" s="218"/>
      <c r="L43" s="56"/>
    </row>
    <row r="44" spans="1:11" ht="12.75">
      <c r="A44" s="284" t="s">
        <v>69</v>
      </c>
      <c r="B44" s="285"/>
      <c r="C44" s="285"/>
      <c r="D44" s="285"/>
      <c r="E44" s="285"/>
      <c r="F44" s="286"/>
      <c r="H44" s="255" t="s">
        <v>70</v>
      </c>
      <c r="I44" s="283"/>
      <c r="J44" s="283" t="s">
        <v>70</v>
      </c>
      <c r="K44" s="251"/>
    </row>
    <row r="45" spans="1:11" ht="12.75">
      <c r="A45" s="18"/>
      <c r="B45" s="216" t="s">
        <v>10</v>
      </c>
      <c r="C45" s="20"/>
      <c r="D45" s="20"/>
      <c r="E45" s="20" t="s">
        <v>11</v>
      </c>
      <c r="F45" s="113"/>
      <c r="H45" s="295" t="s">
        <v>23</v>
      </c>
      <c r="I45" s="278"/>
      <c r="J45" s="278" t="s">
        <v>65</v>
      </c>
      <c r="K45" s="279"/>
    </row>
  </sheetData>
  <sheetProtection/>
  <mergeCells count="12">
    <mergeCell ref="A37:F42"/>
    <mergeCell ref="J39:K39"/>
    <mergeCell ref="A44:F44"/>
    <mergeCell ref="H44:I44"/>
    <mergeCell ref="J44:K44"/>
    <mergeCell ref="H45:I45"/>
    <mergeCell ref="J45:K45"/>
    <mergeCell ref="A1:K1"/>
    <mergeCell ref="A2:K2"/>
    <mergeCell ref="J4:K4"/>
    <mergeCell ref="A10:D10"/>
    <mergeCell ref="A36:F36"/>
  </mergeCells>
  <printOptions horizontalCentered="1"/>
  <pageMargins left="0.38" right="0" top="0.73" bottom="0.84" header="0.17" footer="0.35"/>
  <pageSetup fitToHeight="1" fitToWidth="1" horizontalDpi="600" verticalDpi="600" orientation="landscape" scale="73" r:id="rId1"/>
  <headerFooter alignWithMargins="0">
    <oddHeader>&amp;R&amp;12Contract No. CSB18-506-002
Attachment B-3</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BWDB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Athman</dc:creator>
  <cp:keywords/>
  <dc:description/>
  <cp:lastModifiedBy>Richard Meagher</cp:lastModifiedBy>
  <cp:lastPrinted>2021-11-16T21:23:02Z</cp:lastPrinted>
  <dcterms:created xsi:type="dcterms:W3CDTF">2002-04-03T16:09:44Z</dcterms:created>
  <dcterms:modified xsi:type="dcterms:W3CDTF">2021-11-16T21:23:07Z</dcterms:modified>
  <cp:category/>
  <cp:version/>
  <cp:contentType/>
  <cp:contentStatus/>
</cp:coreProperties>
</file>